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E:\Google Drive\MoGen\Research\Paper_Sars-Cov-2 ORFeome\20200530_CellHostAndMicrobe\"/>
    </mc:Choice>
  </mc:AlternateContent>
  <xr:revisionPtr revIDLastSave="0" documentId="13_ncr:1_{A96A0FFC-526F-4827-AD76-0B27466A1E1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upplementary 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h+eSoukGyXA4hIQYxU1vsyI3hN2A=="/>
    </ext>
  </extLst>
</workbook>
</file>

<file path=xl/calcChain.xml><?xml version="1.0" encoding="utf-8"?>
<calcChain xmlns="http://schemas.openxmlformats.org/spreadsheetml/2006/main">
  <c r="L37" i="1" l="1"/>
  <c r="L36" i="1"/>
  <c r="L35" i="1"/>
  <c r="L33" i="1"/>
  <c r="L32" i="1"/>
  <c r="L31" i="1"/>
  <c r="L30" i="1"/>
  <c r="L28" i="1"/>
  <c r="L27" i="1"/>
  <c r="L26" i="1"/>
  <c r="L18" i="1"/>
  <c r="L17" i="1"/>
  <c r="L16" i="1"/>
  <c r="L15" i="1"/>
  <c r="L14" i="1"/>
  <c r="L13" i="1"/>
  <c r="L11" i="1"/>
  <c r="L10" i="1"/>
  <c r="L9" i="1"/>
  <c r="L8" i="1"/>
  <c r="L7" i="1"/>
  <c r="L6" i="1"/>
  <c r="L5" i="1"/>
  <c r="L4" i="1"/>
  <c r="L3" i="1"/>
  <c r="L2" i="1"/>
  <c r="K39" i="1" l="1"/>
  <c r="J39" i="1"/>
  <c r="K38" i="1"/>
  <c r="J38" i="1"/>
  <c r="K37" i="1"/>
  <c r="K36" i="1"/>
  <c r="J36" i="1"/>
  <c r="K35" i="1"/>
  <c r="K33" i="1"/>
  <c r="K32" i="1"/>
  <c r="K31" i="1"/>
  <c r="K30" i="1"/>
  <c r="K28" i="1"/>
  <c r="K27" i="1"/>
  <c r="K26" i="1"/>
  <c r="K25" i="1"/>
  <c r="K24" i="1"/>
  <c r="K23" i="1"/>
  <c r="K22" i="1"/>
  <c r="K21" i="1"/>
  <c r="K20" i="1"/>
  <c r="K18" i="1"/>
  <c r="J18" i="1"/>
  <c r="K17" i="1"/>
  <c r="K16" i="1"/>
  <c r="K15" i="1"/>
  <c r="K14" i="1"/>
  <c r="K13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<sst xmlns="http://schemas.openxmlformats.org/spreadsheetml/2006/main" count="311" uniqueCount="167">
  <si>
    <t>Gene Symbol</t>
  </si>
  <si>
    <t>Synthesized CDS Name</t>
  </si>
  <si>
    <t>Protein Type</t>
  </si>
  <si>
    <t>Status</t>
  </si>
  <si>
    <t>Putative Function/Domain</t>
  </si>
  <si>
    <t>Coding Sequence Length</t>
  </si>
  <si>
    <t>Amino Acid Length</t>
  </si>
  <si>
    <t>Coding Sequence</t>
  </si>
  <si>
    <t>Vector Backbone (Selection)</t>
  </si>
  <si>
    <t>Clone with
STOP Codon</t>
  </si>
  <si>
    <t>Clone without
STOP Codon</t>
  </si>
  <si>
    <t>ORF1AB
(split into 16 protein)</t>
  </si>
  <si>
    <t>NSP1</t>
  </si>
  <si>
    <t>Nonstructural</t>
  </si>
  <si>
    <t>In collection</t>
  </si>
  <si>
    <t>Suppress antiviral host response</t>
  </si>
  <si>
    <t>ATGGAGAGCCTGGTGCCTGGCTTCAACGAAAAGACCCACGTGCAGCTGTCTCTGCCAGTGCTGCAGGTGCGCGACGTGCTGGTGAGGGGATTCGGTGACTCTGTGGAGGAAGTGCTGTCTGAAGCTAGACAGCACCTGAAGGATGGTACCTGCGGACTGGTGGAGGTGGAAAAGGGCGTGCTGCCCCAGCTGGAGCAGCCTTACGTGTTCATCAAGCGCAGCGATGCTAGGACTGCTCCCCACGGACACGTGATGGTGGAACTGGTGGCCGAGCTGGAAGGTATCCAGTACGGTCGCTCCGGAGAGACCCTGGGTGTGCTGGTGCCACACGTGGGTGAAATCCCCGTGGCTTACAGAAAGGTGCTGCTGCGTAAGAACGGAAACAAGGGTGCCGGCGGACACTCCTACGGTGCTGACCTGAAGTCTTTCGACCTGGGCGACGAGCTGGGAACTGACCCTTACGAGGACTTCCAGGAAAACTGGAACACCAAGCACAGCTCCGGAGTGACCAGAGAGCTGATGCGTGAACTGAACGGTGGCTAA</t>
  </si>
  <si>
    <t>pDONR207 (Gentamycin)</t>
  </si>
  <si>
    <t>Addgene: 141255</t>
  </si>
  <si>
    <t>NSP2</t>
  </si>
  <si>
    <t>Unknown. Mutations found in NSP2 suggest this CDS may play a role in infectious capability and differentiation (Guo et al., 2020 [PMID: 32169119]).</t>
  </si>
  <si>
    <t>ATGGCTTACACCCGCTACGTGGACAACAACTTCTGCGGTCCCGACGGCTACCCTCTGGAATGCATCAAGGACCTGCTGGCTAGAGCTGGCAAGGCTAGCTGCACCCTGTCCGAGCAGCTGGACTTCATCGACACCAAGAGAGGAGTGTACTGCTGCCGTGAGCACGAACACGAGATCGCTTGGTACACCGAAAGATCCGAGAAGTCTTACGAGCTGCAGACCCCATTCGAAATCAAGCTGGCCAAGAAGTTCGACACCTTCAACGGCGAGTGCCCAAACTTCGTGTTCCCCCTGAACAGCATCATCAAGACCATCCAGCCCCGTGTGGAGAAGAAGAAGCTGGACGGATTCATGGGTCGCATCCGCAGCGTGTACCCAGTGGCTAGCCCCAACGAATGCAACCAGATGTGCCTGTCTACCCTGATGAAGTGCGACCACTGCGGAGAGACCAGCTGGCAGACCGGTGACTTCGTGAAGGCTACCTGCGAATTCTGCGGAACCGAGAACCTGACCAAGGAAGGAGCTACCACCTGTGGATACCTGCCACAGAACGCCGTGGTGAAGATCTACTGCCCCGCTTGCCACAACTCCGAAGTGGGCCCTGAGCACTCTCTGGCCGAATACCACAACGAGTCCGGACTGAAGACCATCCTGCGCAAGGGCGGAAGGACCATCGCTTTCGGTGGCTGCGTGTTCTCTTACGTGGGCTGCCACAACAAGTGTGCTTACTGGGTGCCTAGAGCTTCCGCTAACATCGGTTGCAACCACACCGGCGTGGTGGGCGAAGGATCTGAGGGTCTGAACGACAACCTGCTGGAGATCCTGCAGAAGGAAAAGGTGAACATCAACATCGTGGGCGACTTCAAGCTGAACGAGGAAATCGCCATCATCCTGGCTAGCTTCTCCGCCAGCACCAGCGCCTTCGTGGAAACCGTGAAGGGTCTGGACTACAAGGCTTTCAAGCAGATCGTGGAGTCCTGCGGCAACTTCAAGGTGACCAAGGGAAAGGCCAAGAAGGGTGCTTGGAACATCGGCGAGCAGAAGAGCATCCTGTCCCCACTGTACGCCTTCGCTTCTGAAGCCGCTAGAGTGGTGCGTTCTATCTTCAGCAGAACCCTGGAGACCGCCCAGAACAGCGTGCGTGTGCTGCAGAAGGCCGCTATCACCATCCTGGACGGAATCTCCCAGTACTCTCTGCGCCTGATCGACGCCATGATGTTCACCAGCGACCTGGCTACCAACAACCTGGTGGTCATGGCCTACATCACCGGAGGTGTGGTGCAGCTGACCTCCCAGTGGCTGACCAACATCTTCGGTACCGTGTACGAGAAGCTGAAGCCTGTGCTGGACTGGCTGGAGGAAAAGTTCAAGGAAGGCGTGGAGTTCCTGAGGGACGGATGGGAGATCGTGAAGTTCATCTCTACCTGCGCTTGCGAAATCGTGGGCGGACAGATCGTGACCTGCGCCAAGGAAATCAAGGAGAGCGTGCAGACCTTCTTCAAGCTGGTGAACAAGTTCCTGGCCCTGTGCGCTGACTCCATCATCATCGGTGGCGCCAAGCTGAAGGCTCTGAACCTGGGAGAGACCTTCGTGACCCACAGCAAGGGTCTGTACCGCAAGTGCGTGAAGTCCAGGGAGGAAACCGGACTGCTGATGCCTCTGAAGGCCCCAAAGGAGATCATCTTCCTGGAAGGAGAGACCCTGCCTACCGAAGTGCTGACCGAGGAAGTGGTGCTGAAGACTGGCGACCTGCAGCCACTGGAGCAGCCTACCTCCGAAGCCGTGGAGGCTCCTCTGGTGGGTACCCCAGTGTGCATCAACGGCCTGATGCTGCTGGAGATCAAGGACACCGAAAAGTACTGCGCCCTGGCTCCAAACATGATGGTGACCAACAACACCTTCACCCTGAAGGGAGGTTAA</t>
  </si>
  <si>
    <t>pDONR223 (Spectinomycin)</t>
  </si>
  <si>
    <t>Addgene: 141256</t>
  </si>
  <si>
    <t>PLPRO (NSP3)</t>
  </si>
  <si>
    <t>Putative PL-pro domain</t>
  </si>
  <si>
    <t>ATGGCCCCTACCAAGGTGACCTTCGGAGACGACACCGTGATCGAGGTGCAGGGTTACAAGAGCGTGAACATCACCTTCGAGCTGGACGAACGCATCGACAAGGTGCTGAACGAAAAGTGCTCCGCTTACACCGTGGAGCTGGGCACCGAGGTGAACGAATTCGCCTGCGTGGTGGCCGACGCTGTGATCAAGACCCTGCAGCCAGTGTCCGAACTGCTGACCCCTCTGGGTATCGACCTGGACGAGTGGTCTATGGCTACCTACTACCTGTTCGACGAGAGCGGCGAATTCAAGCTGGCCTCTCACATGTACTGCAGCTTCTACCCTCCCGACGAAGACGAGGAAGAGGGTGACTGCGAAGAGGAAGAGTTCGAGCCTTCCACTCAGTACGAGTACGGCACCGAAGACGACTACCAGGGCAAGCCTCTGGAATTCGGAGCCACCTCTGCCGCTCTGCAGCCTGAAGAGGAACAGGAGGAAGACTGGCTGGACGACGACTCCCAGCAGACCGTGGGTCAGCAGGACGGCTCTGAAGACAACCAGACCACCACCATCCAGACCATCGTGGAGGTGCAGCCTCAGCTGGAGATGGAACTGACCCCAGTGGTGCAGACCATCGAGGTGAACAGCTTCTCCGGCTACCTGAAGCTGACCGACAACGTGTACATCAAGAACGCTGACATCGTGGAGGAAGCCAAGAAGGTGAAACCAACCGTGGTGGTGAACGCCGCTAACGTGTACCTGAAGCACGGCGGAGGTGTGGCTGGAGCTCTGAACAAGGCTACCAACAACGCCATGCAGGTGGAATCCGACGACTACATCGCTACCAACGGTCCTCTGAAGGTGGGCGGATCCTGCGTGCTGTCTGGCCACAACCTGGCCAAGCACTGCCTGCACGTGGTGGGACCAAACGTGAACAAGGGAGAGGACATCCAGCTGCTGAAGAGCGCCTACGAAAACTTCAACCAGCACGAGGTGCTGCTGGCTCCACTGCTGTCTGCCGGAATCTTCGGTGCTGATCCCATCCACAGCCTGCGCGTGTGCGTGGACACCGTGAGGACCAACGTGTACCTGGCCGTGTTCGACAAGAACCTGTACGACAAGCTGGTGAGCTCCTTCCTGGAGATGAAGTCCGAAAAGCAGGTGGAGCAGAAGATCGCCGAGATCCCCAAGGAGGAAGTGAAGCCTTTCATCACCGAATCTAAGCCCAGCGTGGAGCAGAGAAAGCAGGACGACAAGAAGATCAAGGCCTGCGTGGAGGAAGTGACCACCACCCTGGAGGAAACCAAGTTCCTGACCGAGAACCTGCTGCTGTACATCGACATCAACGGCAACCTGCACCCTGACTCCGCTACCCTGGTGTCTGACATCGACATCACCTTCCTGAAGAAGGACGCCCCCTACATCGTGGGCGACGTGGTGCAGGAAGGAGTGCTGACCGCTGTGGTCATCCCTACCAAGAAGGCCGGTGGCACCACCGAGATGCTGGCCAAGGCTCTGCGTAAGGTGCCAACCGACAACTACATCACCACCTACCCCGGTCAGGGCCTGAACGGTTACACCGTGGAGGAAGCTAAGACCGTGCTGAAGAAGTGCAAGTCTGCCTTCTACATCCTGCCCTCCATCATCTCTAACGAGAAGCAGGAAATCCTGGGCACCGTGAGCTGGAACCTGCGCGAAATGCTGGCCCACGCTGAGGAAACCAGGAAGCTGATGCCCGTGTGCGTGGAGACCAAGGCCATCGTGAGCACCATCCAGAGAAAGTACAAGGGCATCAAGATCCAGGAGGGTGTGGTGGACTACGGCGCTCGTTTCTACTTCTACACCTCCAAGACCACCGTGGCCTCTCTGATCAACACCCTGAACGACCTGAACGAGACCCTGGTGACCATGCCACTGGGATACGTGACCCACGGTCTGAACCTGGAGGAAGCCGCTAGATACATGCGTTCCCTGAAGGTGCCTGCTACCGTGAGCGTGAGCAGCCCTGACGCTGTGACCGCCTACAACGGATACCTGACCTCCTCTAGCAAGACCCCTGAGGAACACTTCATCGAAACCATCAGCCTGGCCGGTTCCTACAAGGACTGGTCTTACAGCGGACAGTCCACCCAGCTGGGCATCGAGTTCCTGAAGCGCGGAGACAAGAGCGTGTACTACACCTCCAACCCAACCACCTTCCACCTGGACGGTGAAGTGATCACCTTCGACAACCTGAAGACCCTGCTGTCTCTGCGCGAGGTGAGGACCATCAAGGTGTTCACCACCGTGGACAACATCAACCTGCACACCCAGGTGGTGGACATGAGCATGACCTACGGACAGCAGTTCGGTCCTACCTACCTGGACGGAGCTGACGTGACCAAGATCAAGCCACACAACTCCCACGAGGGCAAGACCTTCTACGTGCTGCCTAACGATGACACCCTGAGAGTGGAGGCTTTCGAATACTACCACACCACCGACCCATCCTTCCTGGGCAGGTACATGTCTGCCCTGAACCACACCAAGAAGTGGAAGTACCCCCAGGTGAACGGACTGACCAGCATCAAGTGGGCCGACAACAACTGCTACCTGGCCACCGCTCTGCTGACCCTGCAGCAGATCGAACTGAAGTTCAACCCACCCGCTCTGCAGGACGCTTACTACAGAGCCCGTGCTGGCGAGGCCGCTAACTTCTGCGCTCTGATCCTGGCCTACTGCAACAAGACCGTGGGCGAACTGGGAGACGTGAGAGAGACCATGAGCTACCTGTTCCAGCACGCCAACCTGGACTCCTGCAAGCGTGTGCTGAACGTGGTGTGCAAGACCTGCGGCCAGCAGCAGACCACCCTGAAGGGAGTGGAAGCTGTGATGTACATGGGTACCCTGTCCTACGAGCAGTTCAAGAAGGGCGTGCAGATCCCTTGCACCTGCGGAAAGCAGGCCACCAAGTACCTGGTGCAGCAGGAAAGCCCATTCGTGATGATGTCCGCTCCTCCAGCCCAGTACGAACTGAAGCACGGCACCTTCACCTGCGCTTCCGAGTACACCGGCAACTACCAGTGCGGACACTACAAGCACATCACCTCTAAGGAGACCCTGTACTGCATCGACGGAGCCCTGCTGACCAAGTCCTCTGAATACAAGGGTCCCATCACCGACGTGTTCTACAAGGAGAACAGCTACACCACCACCATCAAGCCCGTGACCTACAAGCTGGACGGCGTGGTGTGCACCGAAATCGACCCTAAGCTGGACAACTACTACAAGAAGGACAACTCTTACTTCACCGAGCAGCCTATCGACCTGGTGCCAAACCAGCCCTACCCTAACGCCAGCTTCGACAACTTCAAGTTCGTGTGCGACAACATCAAGTTCGCTGACGACCTGAACCAGCTGACCGGATACAAGAAGCCTGCCTCTAGAGAGCTGAAGGTGACCTTCTTCCCAGACCTGAACGGCGACGTGGTGGCTATCGACTACAAGCACTACACCCCAAGCTTCAAGAAGGGAGCCAAGCTGCTGCACAAGCCCATCGTGTGGCACGTGAACAACGCTACCAACAAGGCCACCTACAAGCCTAACACCTGGTGCATCCGTTGCCTGTGGTCTACCAAGCCAGTGGAAACCTCCAACTCTTTCGACGTGCTGAAGAGCGAGGACGCTCAGGGCATGGACAACCTGGCCTGCGAAGACCTGAAGCCCGTGAGCGAGGAAGTGGTGGAGAACCCAACCATCCAGAAGGACGTGCTGGAATGCAACGTGAAGACCACCGAGGTGGTGGGAGACATCATCCTGAAGCCAGCTAACAACAGCCTGAAGATCACCGAGGAAGTGGGTCACACCGACCTGATGGCCGCTTACGTGGACAACAGCTCCCTGACCATCAAGAAGCCCAACGAGCTGAGCAGGGTGCTGGGTCTGAAGACCCTGGCTACTCACGGTCTGGCTGCTGTGAACTCTGTGCCATGGGACACCATCGCTAACTACGCCAAGCCTTTCCTGAACAAGGTGGTGTCCACCACCACCAACATCGTGACCAGATGTCTGAACCGCGTGTGCACCAACTACATGCCCTACTTCTTCACCCTGCTGCTGCAGCTGTGCACCTTCACCAGAAGCACCAACTCCCGTATCAAGGCTAGCATGCCTACCACCATCGCCAAGAACACCGTGAAGAGCGTGGGAAAGTTCTGCCTGGAGGCTTCCTTCAACTACCTGAAGTCTCCAAACTTCAGCAAGCTGATCAACATCATCATCTGGTTCCTGCTGCTCTCCGTGTGCCTGGGTTCCCTGATCTACTCTACCGCCGCTCTGGGAGTGCTGATGTCTAACCTGGGTATGCCTAGCTACTGCACTGGTTACAGAGAGGGATACCTGAACAGCACCAACGTGACCATCGCCACCTACTGCACCGGCAGCATCCCATGCTCCGTGTGCCTGTCTGGACTGGACAGCCTGGACACCTACCCCTCCCTGGAAACCATCCAGATCACCATCTCTAGCTTCAAGTGGGACCTGACCGCCTTCGGTCTGGTGGCTGAGTGGTTCCTGGCCTACATCCTGTTCACCAGGTTCTTCTACGTGCTGGGCCTGGCCGCTATCATGCAGCTGTTCTTCTCCTACTTCGCTGTGCACTTCATCAGCAACTCCTGGCTGATGTGGCTGATCATCAACCTGGTGCAGATGGCTCCCATCTCTGCCATGGTGCGCATGTACATCTTCTTCGCCAGCTTCTACTACGTGTGGAAGTCCTACGTGCACGTGGTGGACGGTTGCAACTCCTCTACCTGCATGATGTGCTACAAGCGCAACAGGGCTACCAGGGTGGAGTGCACCACCATCGTGAACGGCGTGCGCAGGTCCTTCTACGTGTACGCCAACGGCGGCAAGGGATTCTGCAAGCTGCACAACTGGAACTGCGTGAACTGCGACACCTTCTGCGCTGGCTCCACCTTCATCTCTGACGAGGTGGCCAGAGACCTGAGCCTGCAGTTCAAGCGTCCAATCAACCCCACCGACCAGAGCTCCTACATCGTGGACTCTGTGACCGTGAAGAACGGTAGCATCCACCTGTACTTCGACAAGGCTGGCCAGAAGACCTACGAGCGCCACTCTCTGAGCCACTTCGTGAACCTGGACAACCTGAGGGCCAACAACACCAAGGGCAGCCTGCCTATCAACGTGATCGTGTTCGACGGAAAGTCCAAGTGCGAGGAATCTAGCGCCAAGTCCGCCAGCGTGTACTACAGCCAGCTGATGTGCCAGCCAATCCTGCTGCTGGACCAGGCTCTGGTGTCTGACGTGGGAGACAGCGCCGAAGTGGCCGTGAAGATGTTCGACGCCTACGTGAACACCTTCTCCTCTACCTTCAACGTGCCTATGGAGAAGCTGAAGACCCTGGTGGCTACTGCTGAGGCTGAACTGGCTAAGAACGTGTCCCTGGACAACGTGCTGAGCACCTTCATCTCCGCCGCTAGGCAGGGTTTCGTGGACTCTGACGTGGAAACCAAAGACGTGGTGGAGTGCCTGAAGCTGTCTCACCAGAGCGACATCGAAGTGACCGGCGACTCCTGCAACAACTACATGCTGACCTACAACAAGGTGGAGAACATGACCCCAAGAGACCTGGGAGCTTGCATCGACTGCTCCGCCCGTCACATCAACGCTCAGGTGGCCAAGTCTCACAACATCGCCCTGATCTGGAACGTGAAGGACTTCATGAGCCTGTCCGAGCAGCTGCGCAAGCAGATCAGGAGCGCCGCTAAGAAGAACAACCTGCCCTTCAAGCTGACCTGCGCTACCACCAGACAGGTGGTGAACGTGGTGACCACCAAGATCGCCCTGAAGGGCGGATAA</t>
  </si>
  <si>
    <t>Addgene: 141257</t>
  </si>
  <si>
    <t>NSP4</t>
  </si>
  <si>
    <t>Complex with NSP3 &amp; 6 for DMV (double-membrane vesicle) formation</t>
  </si>
  <si>
    <t>ATGAAGATCGTGAACAACTGGCTGAAGCAGCTGATCAAGGTGACCCTGGTGTTCCTGTTCGTGGCCGCTATCTTCTACCTGATCACCCCTGTGCACGTGATGAGCAAGCACACCGACTTCAGCTCCGAGATCATCGGCTACAAGGCCATCGACGGCGGAGTGACCAGAGACATCGCTTCCACCGACACCTGCTTCGCCAACAAGCACGCTGACTTCGACACCTGGTTCTCCCAGAGAGGTGGCTCTTACACCAACGACAAGGCCTGCCCACTGATCGCCGCTGTGATCACCCGTGAAGTGGGATTCGTGGTGCCTGGCCTGCCAGGAACCATCCTGAGAACCACCAACGGTGACTTCCTGCACTTCCTGCCACGCGTGTTCAGCGCCGTGGGCAACATCTGCTACACCCCTTCTAAGCTGATCGAGTACACCGACTTCGCCACCTCTGCTTGCGTGCTGGCCGCTGAATGCACCATCTTCAAGGACGCCAGCGGAAAGCCAGTGCCCTACTGCTACGACACCAACGTGCTGGAGGGTAGCGTGGCTTACGAATCCCTGCGCCCAGACACCAGATACGTGCTGATGGACGGCTCCATCATCCAGTTCCCCAACACCTACCTGGAGGGAAGCGTGCGCGTGGTGACCACCTTCGACTCCGAATACTGCAGACACGGAACCTGCGAGCGTTCCGAAGCCGGAGTGTGCGTGTCTACCAGCGGTCGCTGGGTGCTGAACAACGACTACTACAGGTCTCTGCCTGGCGTGTTCTGCGGAGTGGATGCTGTGAACCTGCTGACCAACATGTTCACCCCACTGATCCAGCCCATCGGTGCTCTGGACATCTCCGCCTCTATCGTGGCTGGAGGTATCGTGGCCATCGTGGTGACCTGCCTGGCTTACTACTTCATGAGGTTCCGCAGGGCCTTCGGTGAATACAGCCACGTGGTGGCTTTCAACACCCTGCTGTTCCTGATGTCCTTCACCGTGCTGTGCCTGACCCCCGTGTACTCTTTCCTGCCAGGCGTGTACAGCGTGATCTACCTGTACCTGACCTTCTACCTGACCAACGACGTGTCTTTCCTGGCCCACATCCAGTGGATGGTCATGTTCACCCCTCTGGTGCCTTTCTGGATCACCATCGCTTACATCATCTGCATCTCTACCAAGCACTTCTACTGGTTCTTCAGCAACTACCTGAAGAGACGTGTGGTGTTCAACGGCGTGAGCTTCTCCACCTTCGAGGAAGCCGCTCTGTGCACCTTCCTGCTGAACAAGGAGATGTACCTGAAGCTGCGCAGCGACGTGCTGCTGCCTCTGACCCAGTACAACAGGTACCTGGCCCTGTACAACAAGTACAAGTACTTCTCCGGCGCTATGGACACCACCTCTTACCGTGAAGCCGCTTGCTGCCACCTGGCCAAGGCTCTGAACGACTTCTCTAACAGCGGATCCGACGTGCTGTACCAGCCCCCTCAGACCTCTATCACCAGCGCCGTGCTGCAGTAA</t>
  </si>
  <si>
    <t>Addgene: 141258</t>
  </si>
  <si>
    <t>NSP5</t>
  </si>
  <si>
    <t>3CL-pro domain</t>
  </si>
  <si>
    <t>ATGTCCGGATTCCGCAAGATGGCCTTCCCTTCTGGCAAGGTGGAGGGCTGCATGGTGCAGGTGACCTGCGGAACCACCACCCTGAACGGTCTGTGGCTGGACGACGTGGTGTACTGCCCCAGGCACGTGATCTGCACCTCTGAGGACATGCTGAACCCTAACTACGAAGACCTGCTGATCAGAAAGAGCAACCACAACTTCCTGGTGCAGGCCGGTAACGTGCAGCTGCGTGTGATCGGCCACTCTATGCAGAACTGCGTGCTGAAGCTGAAGGTGGACACCGCTAACCCCAAGACCCCTAAGTACAAGTTCGTGAGAATCCAGCCTGGTCAGACCTTCTCCGTGCTGGCCTGCTACAACGGAAGCCCATCCGGCGTGTACCAGTGCGCTATGCGTCCCAACTTCACCATCAAGGGCAGCTTCCTGAACGGCTCTTGCGGAAGCGTGGGTTTCAACATCGACTACGACTGCGTGTCCTTCTGCTACATGCACCACATGGAGCTGCCAACTGGAGTGCACGCTGGAACTGACCTGGAGGGTAACTTCTACGGCCCCTTCGTGGACAGACAGACTGCTCAGGCTGCTGGCACCGACACCACCATCACCGTGAACGTGCTGGCTTGGCTGTACGCCGCTGTGATCAACGGAGACCGCTGGTTCCTGAACAGGTTCACCACCACCCTGAACGACTTCAACCTGGTGGCTATGAAGTACAACTACGAGCCTCTGACCCAGGACCACGTGGATATCCTGGGTCCACTGAGCGCCCAGACTGGAATCGCTGTGCTGGACATGTGCGCCTCCCTGAAGGAACTGCTGCAGAACGGCATGAACGGACGCACCATCCTGGGATCCGCTCTGCTGGAGGACGAATTCACCCCCTTCGACGTGGTGAGGCAGTGCTCTGGTGTGACCTTCCAGTAA</t>
  </si>
  <si>
    <t>Addgene: 141259</t>
  </si>
  <si>
    <t>NSP6</t>
  </si>
  <si>
    <t>Complex with NSP 3 &amp; 4 for DMV formation</t>
  </si>
  <si>
    <t>ATGAGCGCCGTGAAGAGAACCATCAAGGGAACCCACCACTGGCTGCTGCTGACCATCCTGACCTCCCTGCTGGTGCTGGTGCAGTCTACCCAGTGGAGCCTGTTCTTCTTCCTGTACGAGAACGCCTTCCTGCCCTTCGCTATGGGTATCATCGCCATGTCCGCCTTCGCTATGATGTTCGTGAAGCACAAGCACGCTTTCCTGTGCCTGTTCCTGCTGCCATCCCTGGCCACCGTGGCTTACTTCAACATGGTGTACATGCCCGCCTCTTGGGTCATGCGCATCATGACCTGGCTGGACATGGTGGACACCAGCCTGTCCGGCTTCAAGCTGAAGGACTGCGTGATGTACGCCTCTGCTGTGGTGCTGCTGATCCTGATGACCGCTAGAACCGTGTACGATGATGGTGCTAGAAGGGTGTGGACCCTGATGAACGTGCTGACCCTGGTGTACAAGGTGTACTACGGCAACGCCCTGGACCAGGCTATCAGCATGTGGGCTCTGATCATCTCTGTGACCAGCAACTACTCCGGAGTGGTGACCACCGTGATGTTCCTGGCCAGAGGTATCGTGTTCATGTGCGTGGAGTACTGCCCTATCTTCTTCATCACCGGCAACACCCTGCAGTGCATCATGCTGGTGTACTGCTTCCTGGGTTACTTCTGCACCTGCTATTTCGGCCTGTTCTGCCTGCTGAACAGATACTTCCGTCTGACCCTGGGCGTGTACGACTACCTGGTGTCCACCCAGGAATTCCGTTACATGAACTCTCAGGGACTGCTGCCCCCTAAGAACAGCATCGACGCTTTCAAGCTGAACATCAAGCTGCTGGGAGTGGGCGGAAAGCCATGCATCAAGGTGGCCACCGTGCAGTAA</t>
  </si>
  <si>
    <t>Addgene: 141260</t>
  </si>
  <si>
    <t>NSP7</t>
  </si>
  <si>
    <t>Complex with NSP8: Primase</t>
  </si>
  <si>
    <t>ATGAGCAAGATGTCCGACGTGAAGTGCACCTCCGTGGTGCTGCTGTCTGTGCTGCAGCAGCTGCGCGTGGAGAGCTCCTCTAAGCTGTGGGCCCAGTGCGTGCAGCTGCACAACGACATCCTGCTGGCCAAGGACACCACCGAGGCTTTCGAAAAGATGGTGTCTCTGCTGAGCGTGCTGCTGTCCATGCAGGGAGCTGTGGACATCAACAAGCTGTGCGAGGAAATGCTGGACAACAGGGCTACCCTGCAGTAA</t>
  </si>
  <si>
    <t>Addgene: 141261</t>
  </si>
  <si>
    <t>NSP8</t>
  </si>
  <si>
    <t>Complex with NSP7: Primase</t>
  </si>
  <si>
    <t>ATGGCCATCGCTAGCGAGTTCAGCTCCCTGCCTTCCTACGCCGCTTTCGCCACCGCTCAGGAGGCTTACGAACAGGCCGTGGCTAACGGCGACTCCGAAGTGGTGCTGAAGAAGCTGAAGAAGTCCCTGAACGTGGCCAAGTCTGAGTTCGACAGAGACGCCGCTATGCAGCGTAAGCTGGAAAAGATGGCCGACCAGGCTATGACCCAGATGTACAAGCAGGCTCGCTCTGAGGACAAGAGGGCTAAGGTGACCAGCGCCATGCAGACCATGCTGTTCACCATGCTGCGCAAGCTGGACAACGACGCTCTGAACAACATCATCAACAACGCCAGAGACGGCTGCGTGCCCCTGAACATCATCCCTCTGACCACCGCCGCTAAGCTGATGGTGGTCATCCCCGACTACAACACCTACAAGAACACCTGCGACGGAACCACCTTCACCTACGCCTCCGCTCTGTGGGAGATCCAGCAGGTGGTGGACGCTGACTCTAAGATCGTGCAGCTGTCTGAAATCAGCATGGACAACAGCCCAAACCTGGCTTGGCCACTGATCGTGACCGCCCTGCGCGCTAACTCTGCCGTGAAGCTGCAGTAA</t>
  </si>
  <si>
    <t>Addgene: 141262</t>
  </si>
  <si>
    <t>NSP9</t>
  </si>
  <si>
    <t>RNA/DNA binding activity</t>
  </si>
  <si>
    <t>ATGAACAACGAGCTGAGCCCTGTGGCCCTGAGACAGATGTCTTGTGCTGCTGGTACCACCCAGACCGCTTGCACCGACGACAACGCCCTGGCTTACTACAACACCACCAAGGGCGGAAGATTCGTGCTGGCCCTGCTGTCTGACCTGCAGGACCTGAAGTGGGCTCGTTTCCCCAAGAGCGACGGTACCGGCACCATCTACACCGAGCTGGAACCCCCTTGCAGATTCGTGACCGACACCCCAAAGGGCCCCAAGGTGAAGTACCTGTACTTCATCAAGGGACTGAACAACCTGAACAGAGGAATGGTGCTGGGTAGCCTGGCTGCTACCGTGAGGCTGCAGTAA</t>
  </si>
  <si>
    <t>Addgene: 141263</t>
  </si>
  <si>
    <t>NSP10</t>
  </si>
  <si>
    <t>Complex with NSP14: Replication fidelity</t>
  </si>
  <si>
    <t>ATGGCTGGTAACGCTACTGAGGTGCCTGCTAACAGCACCGTGCTGTCCTTCTGCGCCTTCGCTGTGGACGCCGCTAAGGCCTACAAGGACTACCTGGCTTCCGGCGGACAGCCTATCACCAACTGCGTGAAGATGCTGTGCACCCACACCGGAACCGGTCAGGCCATCACCGTGACCCCAGAGGCTAACATGGACCAGGAATCTTTCGGTGGCGCCAGCTGCTGCCTGTACTGCAGATGCCACATCGACCACCCCAACCCTAAGGGTTTCTGCGACCTGAAGGGCAAGTACGTGCAGATCCCAACCACCTGCGCTAACGACCCCGTGGGATTCACCCTGAAGAACACCGTGTGCACCGTGTGCGGAATGTGGAAGGGCTACGGATGCTCTTGCGACCAGCTGAGGGAACCTATGCTGCAGTAA</t>
  </si>
  <si>
    <t>Addgene: 141264</t>
  </si>
  <si>
    <t>NSP11</t>
  </si>
  <si>
    <t>Omitted due to short length</t>
  </si>
  <si>
    <t>Short peptide at the end of orf1a with unknown function</t>
  </si>
  <si>
    <t>NA</t>
  </si>
  <si>
    <t>RNA-pol (NSP12)</t>
  </si>
  <si>
    <t>RNA-dependent RNA polymerase</t>
  </si>
  <si>
    <t>ATGTCCGCCGCTAGACTGACTCCTTGTGGTACTGGCACCTCTACTGACGTGGTGTACAGGGCCTTCGACATCTACAACGACAAGGTGGCCGGATTCGCTAAGTTCCTGAAGACCAACTGCTGCCGCTTCCAGGAGAAGGACGAAGACGACAACCTGATCGACTCTTACTTCGTGGTGAAGAGGCACACCTTCAGCAACTACCAGCACGAGGAAACCATCTACAACCTGCTGAAGGACTGCCCCGCCGTGGCTAAGCACGACTTCTTCAAGTTCCGCATCGACGGTGACATGGTGCCTCACATCAGCCGCCAGAGGCTGACCAAGTACACCATGGCCGACCTGGTGTACGCTCTGAGGCACTTCGACGAGGGCAACTGCGACACCCTGAAGGAAATCCTGGTGACCTACAACTGCTGCGACGACGACTACTTCAACAAGAAGGACTGGTACGACTTCGTGGAGAACCCTGACATCCTGAGAGTGTACGCCAACCTGGGCGAAAGAGTGCGTCAGGCTCTGCTGAAGACCGTGCAGTTCTGCGACGCCATGCGTAACGCTGGTATCGTGGGCGTGCTGACCCTGGACAACCAGGACCTGAACGGCAACTGGTACGACTTCGGAGACTTCATCCAGACTACTCCAGGATCTGGTGTGCCTGTGGTGGACTCCTACTACTCTCTGCTGATGCCAATCCTGACCCTGACCAGGGCCCTGACCGCTGAGTCTCACGTGGACACCGACCTGACCAAGCCCTACATCAAGTGGGACCTGCTGAAGTACGACTTCACCGAGGAACGCCTGAAGCTGTTCGACAGGTACTTCAAGTACTGGGACCAGACCTACCACCCAAACTGCGTGAACTGCCTGGACGACAGATGCATCCTGCACTGCGCCAACTTCAACGTGCTGTTCTCTACCGTGTTCCCTCCCACCAGCTTCGGCCCTCTGGTGCGTAAGATCTTCGTGGACGGCGTGCCATTCGTGGTGTCTACCGGATACCACTTCAGAGAGCTGGGTGTGGTGCACAACCAGGACGTGAACCTGCACAGCTCCCGTCTGAGCTTCAAGGAACTGCTGGTGTACGCTGCTGACCCTGCTATGCACGCTGCTAGCGGCAACCTGCTGCTGGACAAGCGCACCACCTGCTTCTCCGTGGCCGCTCTGACCAACAACGTGGCCTTCCAGACCGTGAAGCCTGGAAACTTCAACAAGGACTTCTACGACTTCGCTGTGAGCAAGGGATTCTTCAAGGAGGGTTCTAGCGTGGAACTGAAGCACTTCTTCTTCGCCCAGGACGGCAACGCCGCTATCTCCGACTACGACTACTACCGCTACAACCTGCCCACCATGTGCGACATCAGGCAGCTGCTGTTCGTGGTGGAGGTGGTGGACAAGTACTTCGACTGCTACGACGGCGGATGCATCAACGCTAACCAGGTCATCGTGAACAACCTGGACAAGAGCGCCGGCTTCCCTTTCAACAAGTGGGGAAAGGCTAGACTGTACTACGACAGCATGTCCTACGAAGACCAGGACGCCCTGTTCGCTTACACCAAGCGTAACGTGATCCCAACCATCACCCAGATGAACCTGAAGTACGCCATCTCCGCTAAGAACCGCGCCAGGACCGTGGCTGGTGTGAGCATCTGCTCCACCATGACCAACAGACAGTTCCACCAGAAGCTGCTGAAGTCTATCGCCGCTACCCGTGGTGCCACCGTGGTCATCGGCACCAGCAAGTTCTACGGTGGCTGGCACAACATGCTGAAGACCGTGTACTCCGACGTGGAGAACCCACACCTGATGGGCTGGGACTACCCCAAGTGCGACAGAGCTATGCCTAACATGCTGCGTATCATGGCCTCTCTGGTGCTGGCTAGAAAGCACACCACCTGCTGCTCTCTGAGCCACCGCTTCTACAGGCTGGCCAACGAGTGCGCTCAGGTGCTGTCCGAAATGGTCATGTGCGGAGGTTCTCTGTACGTGAAGCCCGGCGGAACCTCCTCTGGAGACGCTACCACCGCCTACGCTAACTCCGTGTTCAACATCTGCCAGGCCGTGACCGCTAACGTGAACGCCCTGCTGTCTACCGACGGTAACAAGATCGCTGACAAGTACGTGAGAAACCTGCAGCACCGTCTGTACGAGTGCCTGTACAGAAACCGTGACGTGGACACCGACTTCGTGAACGAATTCTACGCCTACCTGCGCAAGCACTTCTCCATGATGATCCTGTCTGACGACGCTGTGGTGTGCTTCAACTCTACCTACGCCAGCCAGGGCCTGGTGGCTAGCATCAAGAACTTCAAGTCCGTGCTGTACTACCAGAACAACGTGTTCATGAGCGAGGCCAAGTGCTGGACCGAAACCGACCTGACCAAGGGACCTCACGAGTTCTGCTCCCAGCACACCATGCTGGTGAAGCAGGGTGACGACTACGTGTACCTGCCATACCCTGACCCTTCTAGAATCCTGGGAGCTGGATGCTTCGTGGACGACATCGTGAAGACCGACGGCACCCTGATGATCGAAAGGTTCGTGAGCCTGGCCATCGACGCTTACCCTCTGACCAAGCACCCAAACCAGGAGTACGCTGACGTGTTCCACCTGTACCTGCAGTACATCCGCAAGCTGCACGACGAACTGACCGGACACATGCTGGACATGTACAGCGTGATGCTGACCAACGACAACACCTCCAGGTACTGGGAGCCAGAATTCTACGAGGCCATGTACACCCCTCACACCGTGCTGCAGTAA</t>
  </si>
  <si>
    <t>Addgene: 141265</t>
  </si>
  <si>
    <t>Heli (NSP13)</t>
  </si>
  <si>
    <t>Helicase</t>
  </si>
  <si>
    <t>ATGGCCGTGGGCGCTTGCGTGCTGTGCAACTCTCAGACCAGCCTGAGATGTGGAGCTTGCATCCGCAGGCCTTTCCTGTGCTGCAAGTGCTGCTACGACCACGTGATCAGCACCTCCCACAAGCTGGTGCTGTCCGTGAACCCATACGTGTGCAACGCTCCTGGTTGTGACGTGACTGACGTGACCCAGCTGTACCTGGGCGGAATGAGCTACTACTGCAAGTCCCACAAGCCCCCTATCAGCTTCCCACTGTGCGCTAACGGCCAGGTGTTCGGACTGTACAAGAACACCTGCGTGGGCTCCGACAACGTGACCGACTTCAACGCCATCGCTACCTGCGACTGGACCAACGCCGGAGACTACATCCTGGCTAACACCTGCACCGAAAGGCTGAAGCTGTTCGCCGCTGAGACCCTGAAGGCCACCGAGGAAACCTTCAAGCTGTCTTACGGTATCGCTACCGTGCGTGAGGTGCTGTCTGACCGCGAACTGCACCTGTCTTGGGAAGTGGGCAAGCCAAGACCACCCCTGAACCGTAACTACGTGTTCACCGGATACAGGGTGACCAAGAACAGCAAGGTGCAGATCGGAGAGTACACCTTCGAAAAGGGAGACTACGGTGACGCCGTGGTGTACAGAGGAACCACCACCTACAAGCTGAACGTGGGTGACTACTTCGTGCTGACCTCCCACACCGTGATGCCACTGTCTGCTCCCACCCTGGTGCCTCAGGAACACTACGTGCGCATCACCGGACTGTACCCAACCCTGAACATCTCCGACGAGTTCAGCTCCAACGTGGCCAACTACCAGAAAGTGGGCATGCAGAAGTACTCCACCCTGCAGGGACCTCCAGGTACCGGCAAGTCTCACTTCGCCATCGGTCTGGCTCTGTACTACCCCTCTGCCCGTATCGTGTACACTGCTTGTTCTCACGCTGCTGTGGATGCTCTGTGCGAGAAGGCTCTGAAGTACCTGCCTATCGACAAGTGCTCCCGCATCATCCCAGCCAGAGCTCGTGTGGAATGCTTCGACAAGTTCAAGGTGAACTCTACCCTGGAGCAGTACGTGTTCTGCACCGTGAACGCCCTGCCTGAAACCACCGCTGACATCGTGGTGTTCGACGAGATCAGCATGGCCACCAACTACGACCTGTCTGTGGTGAACGCTAGACTGAGGGCTAAGCACTACGTGTACATCGGTGACCCAGCTCAGCTGCCTGCTCCTCGTACCCTGCTGACCAAGGGCACCCTGGAGCCAGAATACTTCAACAGCGTGTGCCGCCTGATGAAGACCATCGGTCCAGACATGTTCCTGGGTACCTGCCGCCGCTGCCCTGCTGAAATCGTGGACACCGTGTCTGCTCTGGTGTACGACAACAAGCTGAAGGCCCACAAGGACAAGAGCGCCCAGTGCTTCAAGATGTTCTACAAGGGAGTGATCACCCACGACGTGTCTAGCGCCATCAACAGGCCCCAGATCGGTGTGGTGCGCGAGTTCCTGACCAGGAACCCCGCCTGGAGAAAGGCCGTGTTCATCTCCCCTTACAACTCTCAGAACGCCGTGGCTTCCAAGATCCTGGGTCTGCCTACCCAGACCGTGGACTCCTCTCAGGGCTCTGAATACGACTACGTGATCTTCACCCAGACCACCGAGACCGCCCACAGCTGCAACGTGAACAGGTTCAACGTGGCCATCACCAGAGCTAAAGTGGGAATCCTGTGCATCATGAGCGACAGAGACCTGTACGACAAGCTGCAGTTCACCTCCCTGGAGATCCCCCGCAGGAACGTGGCTACCCTGCAGTAA</t>
  </si>
  <si>
    <t>Addgene: 141266</t>
  </si>
  <si>
    <t>NSP14</t>
  </si>
  <si>
    <t>ExoN: 3'-5' exonuclease</t>
  </si>
  <si>
    <t>ATGGCTGAGAACGTGACCGGTCTGTTCAAGGACTGCTCTAAGGTCATCACTGGTCTGCACCCAACTCAGGCTCCAACCCACCTGTCTGTGGACACCAAGTTCAAGACCGAAGGACTGTGCGTGGACATCCCCGGTATCCCTAAGGACATGACCTACCGCAGGCTGATCTCCATGATGGGCTTCAAGATGAACTACCAGGTGAACGGATACCCTAACATGTTCATCACCAGAGAGGAAGCTATCCGCCACGTGAGGGCCTGGATCGGTTTCGACGTGGAAGGTTGCCACGCTACCAGAGAAGCTGTGGGTACCAACCTGCCACTGCAGCTGGGCTTCTCTACCGGAGTGAACCTGGTGGCTGTGCCTACCGGCTACGTGGACACCCCAAACAACACCGACTTCTCTAGAGTGAGCGCCAAGCCCCCTCCAGGAGACCAGTTCAAGCACCTGATCCCCCTGATGTACAAGGGTCTGCCTTGGAACGTGGTGCGCATCAAGATCGTGCAGATGCTGTCCGACACCCTGAAGAACCTGTCTGACAGGGTGGTGTTCGTGCTGTGGGCTCACGGCTTCGAGCTGACCAGCATGAAGTACTTCGTGAAGATCGGACCCGAACGTACCTGCTGCCTGTGCGACAGACGTGCCACCTGCTTCTCCACCGCCTCTGACACCTACGCTTGCTGGCACCACTCCATCGGATTCGACTACGTGTACAACCCTTTCATGATCGACGTGCAGCAGTGGGGATTCACCGGTAACCTGCAGTCCAACCACGACCTGTACTGCCAGGTGCACGGTAACGCCCACGTGGCTTCTTGCGACGCTATCATGACCAGATGCCTGGCCGTGCACGAGTGCTTCGTGAAGCGTGTGGACTGGACCATCGAGTACCCTATCATCGGCGACGAACTGAAGATCAACGCCGCTTGCAGAAAGGTGCAGCACATGGTGGTGAAGGCCGCTCTGCTGGCTGACAAGTTCCCAGTGCTGCACGACATCGGAAACCCAAAGGCTATCAAGTGCGTGCCCCAGGCCGACGTGGAGTGGAAGTTCTACGACGCTCAGCCCTGCTCCGACAAGGCCTACAAGATCGAGGAACTGTTCTACTCTTACGCTACCCACAGCGACAAGTTCACCGACGGCGTGTGCCTGTTCTGGAACTGCAACGTGGACAGGTACCCAGCCAACTCTATCGTGTGCAGATTCGACACCCGTGTGCTGAGCAACCTGAACCTGCCCGGATGCGACGGCGGATCCCTGTACGTGAACAAGCACGCCTTCCACACCCCTGCTTTCGACAAGTCTGCCTTCGTGAACCTGAAGCAGCTGCCTTTCTTCTACTACAGCGACTCCCCATGCGAGAGCCACGGCAAGCAGGTGGTGTCCGACATCGACTACGTGCCCCTGAAGAGCGCCACCTGCATCACCCGCTGCAACCTGGGCGGCGCCGTGTGCAGACACCACGCCAACGAATACAGGCTGTACCTGGACGCTTACAACATGATGATCAGCGCCGGCTTCTCCCTGTGGGTGTACAAGCAGTTCGACACCTACAACCTGTGGAACACCTTCACCAGGCTGCAGTAA</t>
  </si>
  <si>
    <t>Addgene: 141267</t>
  </si>
  <si>
    <t>NSP15</t>
  </si>
  <si>
    <t>XendoU: poly(U)-Spectinomycinific endoribonuclease</t>
  </si>
  <si>
    <t>ATGTCTCTGGAGAACGTGGCCTTCAACGTGGTGAACAAGGGTCACTTCGACGGTCAGCAGGGCGAAGTGCCTGTGAGCATCATCAACAACACCGTGTACACCAAGGTGGACGGCGTGGACGTGGAGCTGTTCGAAAACAAGACCACCCTGCCAGTGAACGTGGCCTTCGAGCTGTGGGCTAAGCGCAACATCAAGCCCGTGCCTGAAGTGAAGATCCTGAACAACCTGGGAGTGGACATCGCCGCTAACACCGTGATCTGGGACTACAAGAGGGACGCCCCCGCTCACATCAGCACCATCGGCGTGTGCTCCATGACCGACATCGCCAAGAAGCCTACCGAGACCATCTGCGCTCCACTGACCGTGTTCTTCGACGGAAGAGTGGACGGTCAGGTGGACCTGTTCCGCAACGCTAGGAACGGCGTGCTGATCACCGAGGGCTCTGTGAAGGGACTGCAGCCAAGCGTGGGACCCAAGCAGGCCTCCCTGAACGGTGTGACCCTGATCGGCGAAGCTGTGAAGACCCAGTTCAACTACTACAAGAAGGTGGACGGCGTGGTGCAGCAGCTGCCAGAGACCTACTTCACCCAGTCTAGAAACCTGCAGGAATTCAAGCCCCGTAGCCAGATGGAGATCGACTTCCTGGAACTGGCCATGGACGAGTTCATCGAAAGATACAAGCTGGAGGGATACGCTTTCGAACACATCGTGTACGGTGACTTCTCTCACAGCCAGCTGGGCGGACTGCACCTGCTGATCGGTCTGGCCAAGCGTTTCAAGGAGTCCCCCTTCGAGCTGGAAGACTTCATCCCTATGGACTCTACCGTGAAGAACTACTTCATCACCGACGCTCAGACCGGAAGCTCCAAGTGCGTGTGCAGCGTGATCGACCTGCTGCTGGACGACTTCGTGGAGATCATCAAGTCCCAGGACCTGTCCGTGGTGTCTAAGGTGGTGAAGGTGACCATCGACTACACCGAGATCTCCTTCATGCTGTGGTGCAAGGACGGCCACGTGGAAACCTTCTACCCTAAGCTGCAGTAA</t>
  </si>
  <si>
    <t>Addgene: 141268</t>
  </si>
  <si>
    <t>NSP16</t>
  </si>
  <si>
    <t>2'-O'-MT: 2'-O-ribo methyltransferase</t>
  </si>
  <si>
    <t>ATGTCTTCCCAGGCTTGGCAGCCTGGAGTGGCTATGCCTAACCTGTACAAGATGCAGCGTATGCTGCTGGAGAAGTGCGACCTGCAGAACTACGGAGACTCCGCCACCCTGCCCAAGGGTATCATGATGAACGTGGCTAAGTACACCCAGCTGTGCCAGTACCTGAACACCCTGACCCTGGCCGTGCCTTACAACATGCGCGTGATCCACTTCGGTGCTGGTTCTGACAAGGGAGTGGCTCCAGGTACCGCTGTGCTGAGACAGTGGCTGCCCACCGGTACCCTGCTGGTGGACTCTGACCTGAACGACTTCGTGTCTGATGCTGACAGCACCCTGATCGGCGACTGTGCTACTGTGCACACCGCTAACAAGTGGGACCTGATCATCTCTGACATGTACGACCCAAAGACCAAGAACGTGACCAAGGAGAACGACAGCAAGGAAGGTTTCTTCACCTACATCTGCGGCTTCATCCAGCAGAAGCTGGCCCTGGGCGGATCTGTGGCTATCAAGATCACCGAACACTCCTGGAACGCTGACCTGTACAAGCTGATGGGACACTTCGCCTGGTGGACCGCTTTCGTGACCAACGTGAACGCCTCTAGCTCCGAGGCTTTCCTGATCGGCTGCAACTACCTGGGAAAGCCCCGTGAACAGATCGACGGTTACGTGATGCACGCCAACTACATCTTCTGGCGCAACACCAACCCTATCCAGCTGTCTAGCTACTCCCTGTTCGACATGTCTAAGTTCCCACTGAAGCTGAGAGGCACCGCTGTGATGAGCCTGAAGGAGGGACAGATCAACGACATGATCCTGAGCCTGCTGTCCAAGGGACGCCTGATCATCAGGGAAAACAACAGAGTGGTCATCTCCTCTGACGTGCTGGTGAACAACTAA</t>
  </si>
  <si>
    <t>Addgene: 141269</t>
  </si>
  <si>
    <t>S</t>
  </si>
  <si>
    <t>Structural</t>
  </si>
  <si>
    <t>Spike glycoprotein trimer that binds to host cell receptor ACE2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</si>
  <si>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TGGTACATCTGGCTGGGTTTCATCGCTGGTCTGATCGCTATCGTGATGGTGACCATCATGCTGTGCTGCATGACCTCTTGCTGCTCTTGCCTGAAGGGATGCTGCTCTTGCGGATCTTGCTGCAAGTTCGACGAGGACGACTCCGAGCCTGTGCTGAAGGGTGTGAAGCTGCACTACACCTAA</t>
  </si>
  <si>
    <t>S-fragment1</t>
  </si>
  <si>
    <t>Entire Ectodomain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</si>
  <si>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</si>
  <si>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PDONR221 (Kanamycin)</t>
  </si>
  <si>
    <t>S-fragment2</t>
  </si>
  <si>
    <t>Entire Ectodomain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</si>
  <si>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</si>
  <si>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S-fragment3</t>
  </si>
  <si>
    <t>N-term fragment after the furin cleavage (No STOP codon)</t>
  </si>
  <si>
    <t>ATGTTCGTGTTCCTGGTGCTGCTGCCACTGGTGAGCTCCCAGTGC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</si>
  <si>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S-fragment4</t>
  </si>
  <si>
    <t>N-term fragment after the furin cleavage without the signal peptide (with 5' met, No STOP codon)</t>
  </si>
  <si>
    <t>ATGGTGAACCTGACCACCAGAACCCAGCTGCCACCTGCCTACACCAACTCCTTCACCAGGGGCGTGTACTACCCAGACAAGGTGTTCAGATCCAGCGTGCTGCACTCTACCCAGGACCTGTTCCTGCCATTCTTCTCTAACGTGACCTGGTTCCACGCCATCCACGTGTCTGGAACCAACGGCACCAAGAGATTCGACAACCCAGTGCTGCCATTCAACGACGGCGTGTACTTCGCTTCTACCGAGAAGTCTAACATCATCAGGGGTTGGATCTTCGGAACCACCCTGGACTCTAAGACCCAGTCTCTGCTGATCGTGAACAACGCTACCAACGTGGTGATCAAGGTGTGCGAGTTCCAGTTCTGCAACGACCCATTCCTGGGAGTGTACTACCACAAGAACAACAAGTCTTGGATGGAAAGCGAGTTCAGGGTGTACAGCTCTGCTAACAACTGCACCTTCGAGTACGTGTCTCAGCCTTTCCTGATGGACCTGGAAGGAAAGCAGGGAAACTTCAAGAACCTGAGAGAGTTCGTGTTCAAGAACATCGACGGTTACTTCAAGATATACAGCAAGCACACCCCAATCAACCTGGTGAGGGACCTGCCACAGGGTTTCTCTGCTCTGGAGCCCCTGGTGGACCTGCCAATCGGCATCAACATCACCAGGTTCCAGACCCTGCTGGCTCTGCACAGGTCTTACCTGACCCCAGGCGACAGCAGCTCTGGATGGACCGCCGGCGCCGCTGCTTACTACGTGGGATACCTGCAGCCAAGGACCTTCCTGCTGAAGTACAACGAAAACGGCACCATCACCGACGCCGTGGACTGCGCTCTGGACCCACTGTCTGAGACCAAGTGCACCCTGAAGTCTTTCACCGTGGAAAAGGGAATCTACCAGACCAGCAACTTCCGCGTGCAGCCCACCGAGTCTATCGTGAGATTCCCAAACATCACCAACCTGTGCCCATTCGGAGAAGTGTTCAACGCTACCAGGTTCGCCAGCGTGTACGCTTGGAACAGGAAGAGAATCAGCAACTGCGTGGCCGACTACTCTGTGCTGTACAACTCTGCCTCCTTCTCCACCTTCAAGTGCTACGGCGTGTCCCCAACCAAGCTGAACGACCTGTGCTTCACCAACGTGTACGCTGACTCCTTCGTGATCAGAGGAGACGAAGTGAGACAGATCGCTCCCGGTCAGACCGGAAAGATCGCCGACTACAACTACAAGCTGCCAGACGACTTCACCGGTTGCGTGATCGCTTGGAACTCTAACAACCTGGACTCTAAGGTGGGAGGCAACTACAACTACCTGTACAGGCTGTTCCGCAAGAGCAACCTGAAGCCTTTCGAAAGGGACATCAGCACCGAAATCTACCAGGCTGGATCTACCCCATGCAACGGAGTGGAAGGATTCAACTGCTACTTCCCTCTGCAGTCTTACGGATTCCAGCCAACCAACGGAGTGGGATACCAGCCATACAGAGTGGTGGTGCTGTCTTTCGAGCTGCTGCACGCTCCTGCTACCGTGTGCGGACCAAAGAAGTCTACCAACCTGGTGAAGAACAAGTGCGTGAACTTCAACTTCAACGGACTGACCGGAACCGGAGTGCTGACCGAATCCAACAAGAAGTTCCTGCCTTTCCAGCAGTTCGGTAGAGACATCGCCGACACCACCGACGCTGTGAGAGACCCACAGACCCTGGAAATCCTGGACATCACCCCCTGCTCTTTCGGAGGAGTGAGCGTGATCACCCCAGGAACCAACACCTCCAACCAGGTGGCCGTGCTGTACCAGGACGTGAACTGCACCGAAGTGCCAGTGGCCATCCACGCTGACCAGCTGACCCCAACCTGGAGAGTGTACAGCACCGGATCTAACGTGTTCCAGACCCGTGCCGGCTGCCTGATCGGAGCCGAGCACGTGAACAACTCCTACGAATGCGACATCCCAATCGGAGCTGGCATCTGCGCTTCTTACCAGACCCAGACCAACAGCCCAAGAAGGGCCAGATCC</t>
  </si>
  <si>
    <t>S-fragment5</t>
  </si>
  <si>
    <t>C-terminal Ectodomain from the furin cleavage site (with 5' Met, No STOP codon)</t>
  </si>
  <si>
    <t>ATGGTGGCCTCTCAGAGCATCATCGCCTACACCATGAGCCTGGGCGCTGAAAACAGCGTGGCTTACAGCAACAACTCTATCGCCATCCCAACCAACTTCACCATCTCTGTGACCACCGAAATCCTGCCAGTGAGCATGACCAAGACCAGCGTGGACTGCACCATGTACATCTGCGGAGACTCTACCGAATGCTCTAACCTGCTGCTGCAGTACGGCAGCTTCTGCACCCAGCTGAACCGCGCTCTGACCGGAATCGCTGTGGAGCAGGACAAGAACACCCAGGAAGTGTTCGCTCAGGTGAAGCAGATATACAAGACCCCACCTATCAAGGACTTCGGAGGATTCAACTTCTCTCAGATCCTGCCCGACCCATCTAAGCCCTCTAAGAG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</si>
  <si>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S-fragment6</t>
  </si>
  <si>
    <t>C-terminal Ectodomain from the Tmpress 2 priming site (with 5' Met, No STOP codon)</t>
  </si>
  <si>
    <t>ATGTCTTTCATCGAAGACCTGCTGTTCAACAAGGTGACCCTGGCCGACGCCGGTTTCATCAAGCAGTACGGTGACTGCCTGGGAGACATCGCCGCTAGAGACCTGATCTGCGCCCAGAAGTTCAACGGTCTGACCGTGCTGCCACCACTGCTGACCGACGAGATGATCGCCCAGTACACCTCTGCCCTGCTGGCTGGAACCATCACCTCTGGTTGGACCTTCGGAGCTGGCGCCGCCCTGCAGATCCCATTCGCTATGCAGATGGCCTACCGTTTCAACGGTATCGGAGTGACCCAGAACGTGCTGTACGAAAACCAGAAGCTGATCGCTAACCAGTTCAACTCTGCTATCGGAAAGATCCAGGACTCCCTGTCCTCTACCGCTTCTGCCCTGGGAAAGCTGCAGGACGTGGTGAACCAGAACGCCCAGGCCCTGAACACCCTGGTGAAGCAGCTGTCTTCTAACTTCGGAGCCATCTCCTCTGTGCTGAACGACATCCTGTCTAGGCTGGACAAGGTGGAAGCCGAGGTGCAGATCGACAGACTGATCACCGGAAGACTGCAGTCTCTGCAGACCTACGTGACCCAGCAGCTGATCAGGGCCGCTGAAATCAGAGCTTCTGCCAACCTGGCTGCCACCAAGATGTCCGAATGCGTGCTGGGCCAGTCTAAGAGGGTGGACTTCTGCGGAAAGGGATACCACCTGATGTCCTTCCCACAGTCTGCTCCACACGGAGTGGTGTTCCTGCACGTGACCTACGTGCCCGCCCAGGAAAAGAACTTCACCACCGCCCCAGCTATCTGCCACGACGGAAAGGCTCACTTCCCCAGGGAGGGAGTGTTCGTGTCTAACGGAACCCACTGGTTCGTGACCCAGAGGAACTTCTACGAGCCACAGATCATCACCACCGACAACACCTTCGTGTCTGGAAACTGCGACGTGGTGATCGGAATCGTGAACAACACCGTGTACGACCCACTGCAGCCAGAACTGGACTCTTTCAAGGAGGAACTGGACAAGTACTTCAAGAACCACACCTCTCCAGACGTGGACCTGGGAGACATCTCCGGAATCAACGCCTCTGTGGTGAACATCCAGAAGGAAATCGACAGACTGAACGAGGTGGCCAAGAACCTGAACGAATCTCTGATCGACCTGCAGGAACTGGGAAAGTACGAGCAGTACATCAAGTGGCCC</t>
  </si>
  <si>
    <t>ORF3A</t>
  </si>
  <si>
    <t>3A</t>
  </si>
  <si>
    <t>Accessory</t>
  </si>
  <si>
    <t>Activate inflammatory response and induce apoptosis</t>
  </si>
  <si>
    <t>ATGGACCTGTTCATGAGAATCTTCACCATCGGCACCGTGACCCTGAAGCAGGGAGAGATCAAGGACGCCACCCCTTCTGACTTCGTGCGTGCCACCGCTACCATCCCAATCCAGGCTAGCCTGCCCTTCGGATGGCTGATCGTGGGTGTGGCCCTGCTGGCCGTGTTCCAGTCCGCCTCTAAGATCATCACCCTGAAGAAGAGGTGGCAGCTGGCTCTGTCCAAGGGTGTGCACTTCGTGTGCAACCTGCTGCTGCTGTTCGTGACCGTGTACTCACACCTGCTGCTGGTGGCTGCTGGTCTGGAGGCTCCATTCCTGTACCTGTACGCTCTGGTGTACTTCCTGCAGAGCATCAACTTCGTGCGCATCATCATGAGGCTGTGGCTGTGCTGGAAGTGCAGATCCAAGAACCCCCTGCTGTACGACGCCAACTACTTCCTGTGCTGGCACACCAACTGCTACGACTACTGCATCCCCTACAACAGCGTGACCAGCTCCATCGTGATCACCTCCGGTGACGGCACCACCAGCCCTATCTCCGAACACGACTACCAGATCGGCGGATACACCGAGAAGTGGGAATCTGGAGTGAAGGACTGCGTGGTGCTGCACTCTTACTTCACCAGCGACTACTACCAGCTGTACTCCACCCAGCTGTCTACCGACACCGGTGTGGAGCACGTGACCTTCTTCATCTACAACAAGATCGTGGACGAACCCGAGGAACACGTGCAGATCCACACCATCGACGTGTCTAGCGGCGTGGTGAACCCCGTGATGGAGCCTATCTACGACGAACCTACCACCACCACCTCCGTGCCACTGTAA</t>
  </si>
  <si>
    <t>Addgene: 141271</t>
  </si>
  <si>
    <t>ORF3B</t>
  </si>
  <si>
    <t>3B</t>
  </si>
  <si>
    <t>Activate inflammatory response and inhibit the expression of IFNβ</t>
  </si>
  <si>
    <t>ATGGCCTACTGCTGGCGCTGCACCAGCTGCTGCTTCTCCGAGAGGTTCCAGAACCACAACCCCCAGAAGGAAATGGCTACCTCTACCCTGCAGGGTTGTTCTCTGTGCCTGCAGCTGGCTGTGGTGGTGTGCAACAGCCTGCTGACCCCCTTCGCTAGATGCTGCTGGCCTTAA</t>
  </si>
  <si>
    <t>Addgene: 141272</t>
  </si>
  <si>
    <t>E</t>
  </si>
  <si>
    <t>Envelope protein pentamer</t>
  </si>
  <si>
    <t>ATGTACTCTTTCGTGAGCGAGGAAACCGGCACCCTGATCGTGAACTCCGTGCTGCTGTTCCTGGCCTTCGTGGTGTTCCTGCTGGTGACCCTGGCTATCCTGACCGCTCTGAGACTGTGCGCTTACTGCTGCAACATCGTGAACGTGTCCCTGGTGAAGCCCTCTTTCTACGTGTACAGCCGCGTGAAGAACCTGAACAGCTCCAGGGTGCCTGACCTGCTGGTGTAA</t>
  </si>
  <si>
    <t>Addgene: 141273</t>
  </si>
  <si>
    <t>M</t>
  </si>
  <si>
    <t>Membrane protein</t>
  </si>
  <si>
    <t>ATGGCTGACTCTAACGGTACCATCACCGTGGAGGAACTGAAGAAGCTGCTGGAGCAGTGGAACCTGGTCATCGGCTTCCTGTTCCTGACCTGGATCTGCCTGCTGCAGTTCGCCTACGCTAACCGCAACAGGTTCCTGTACATCATCAAGCTGATCTTCCTGTGGCTGCTGTGGCCTGTGACCCTGGCTTGCTTCGTGCTGGCTGCCGTGTACCGCATCAACTGGATCACCGGCGGAATCGCCATCGCTATGGCCTGCCTGGTGGGCCTGATGTGGCTGTCTTACTTCATCGCTAGCTTCAGGCTGTTCGCCAGAACCCGTTCCATGTGGTCTTTCAACCCCGAGACCAACATCCTGCTGAACGTGCCTCTGCACGGAACCATCCTGACCAGACCACTGCTGGAGAGCGAACTGGTCATCGGCGCTGTGATCCTGAGAGGACACCTGCGTATCGCCGGACACCACCTGGGTCGTTGCGACATCAAGGACCTGCCCAAGGAAATCACCGTGGCTACCAGCCGCACCCTGTCCTACTACAAGCTGGGAGCTTCTCAGAGAGTGGCTGGTGACTCTGGTTTCGCTGCTTACTCTCGCTACAGGATCGGTAACTACAAGCTGAACACCGACCACAGCTCCTCTAGCGACAACATCGCCCTGCTGGTGCAGTAA</t>
  </si>
  <si>
    <t>Addgene: 141274</t>
  </si>
  <si>
    <t>ORF6</t>
  </si>
  <si>
    <t>Antagonize STAT1 function &amp; IFN signalling and induce DNA synthesis</t>
  </si>
  <si>
    <t>ATGTTCCACCTGGTGGACTTCCAGGTGACCATCGCCGAGATCCTGCTGATCATCATGCGCACCTTCAAGGTGTCTATCTGGAACCTGGACTACATCATCAACCTGATCATCAAGAACCTGAGCAAGTCCCTGACCGAGAACAAGTACAGCCAGCTGGACGAGGAACAGCCCATGGAAATCGACTAA</t>
  </si>
  <si>
    <t>Addgene: 141275</t>
  </si>
  <si>
    <t>ORF7A</t>
  </si>
  <si>
    <t>7A</t>
  </si>
  <si>
    <t>Induce inflammatory response and induce apoptosis</t>
  </si>
  <si>
    <t>ATGAAGATCATCCTGTTCCTGGCCCTGATCACCCTGGCTACCTGCGAGCTGTACCACTACCAGGAATGCGTGCGCGGTACCACCGTGCTGCTGAAGGAGCCTTGCAGCTCCGGCACCTACGAAGGAAACTCCCCCTTCCACCCTCTGGCCGACAACAAGTTCGCTCTGACCTGCTTCTCTACTCAGTTCGCCTTCGCTTGCCCTGATGGTGTGAAGCACGTGTACCAGCTGCGCGCCAGGTCTGTGAGCCCAAAGCTGTTCATCAGACAGGAGGAAGTGCAGGAGCTGTACAGCCCCATCTTCCTGATCGTGGCCGCTATCGTGTTCATCACCCTGTGCTTCACCCTGAAGCGTAAGACCGAATAA</t>
  </si>
  <si>
    <t>Addgene: 141276</t>
  </si>
  <si>
    <t>ORF7B</t>
  </si>
  <si>
    <t>7B</t>
  </si>
  <si>
    <t>Induce inflammatory response</t>
  </si>
  <si>
    <t>ATGATCGAGCTGAGCCTGATCGACTTCTACCTGTGCTTCCTGGCCTTCCTGCTGTTCCTGGTGCTGATCATGCTGATCATCTTCTGGTTCTCCCTGGAGCTGCAGGACCACAACGAAACCTGCCACGCTTAA</t>
  </si>
  <si>
    <t>Addgene: 141277</t>
  </si>
  <si>
    <t>ORF8</t>
  </si>
  <si>
    <t>Induce apoptosis and DNA synthesis</t>
  </si>
  <si>
    <t>ATGAAGTTCCTGGTGTTCCTGGGTATCATCACCACCGTGGCCGCTTTCCACCAGGAGTGCTCTCTGCAGAGCTGCACCCAGCACCAGCCATACGTGGTGGATGACCCATGCCCTATCCACTTCTACAGCAAGTGGTACATCAGAGTGGGAGCTAGGAAGTCCGCTCCTCTGATCGAGCTGTGCGTGGACGAAGCCGGCAGCAAGTCCCCAATCCAGTACATCGACATCGGAAACTACACCGTGTCTTGCCTGCCATTCACCATCAACTGCCAGGAACCCAAGCTGGGCTCCCTGGTGGTGAGATGCTCTTTCTACGAGGACTTCCTGGAATACCACGACGTGCGTGTGGTGCTGGACTTCATCTAA</t>
  </si>
  <si>
    <t>Addgene: 141278</t>
  </si>
  <si>
    <t>N</t>
  </si>
  <si>
    <t>Facilitate viral RNA packaging</t>
  </si>
  <si>
    <t>ATGTCCGACAACGGTCCCCAGAACCAGCGTAACGCTCCAAGGATCACCTTCGGTGGACCTAGCGACTCCACCGGCAGCAACCAGAACGGAGAACGCTCCGGAGCCAGAAGCAAGCAGCGTAGGCCACAGGGCCTGCCTAACAACACCGCCAGCTGGTTCACCGCTCTGACCCAGCACGGAAAGGAAGACCTGAAGTTCCCAAGGGGACAGGGCGTGCCAATCAACACCAACAGCTCTCCAGACGACCAGATCGGATACTACAGGCGTGCCACCAGGCGCATCAGAGGAGGCGACGGAAAGATGAAGGACCTGTCTCCTAGGTGGTACTTCTACTACCTGGGCACCGGACCAGAGGCTGGTCTGCCATACGGCGCCAACAAGGACGGCATCATCTGGGTGGCTACCGAGGGAGCTCTGAACACCCCAAAGGACCACATCGGAACCCGTAACCCTGCCAACAACGCTGCCATCGTGCTGCAGCTGCCACAGGGAACCACCCTGCCCAAGGGATTCTACGCTGAGGGCTCCAGGGGTGGAAGCCAGGCTAGCTCTCGTTCTTCCAGCCGTTCTAGGAACAGCTCCCGCAACTCTACCCCAGGAAGCTCCAGAGGCACCAGCCCAGCTCGTATGGCCGGCAACGGAGGTGACGCCGCTCTGGCTCTGCTGCTGCTGGACCGTCTGAACCAGCTGGAAAGCAAGATGTCCGGAAAGGGTCAGCAGCAGCAGGGCCAGACCGTGACCAAGAAGTCTGCCGCTGAGGCCTCTAAGAAGCCCAGGCAGAAGAGGACCGCTACCAAGGCCTACAACGTGACCCAGGCCTTCGGAAGACGTGGACCTGAACAGACCCAGGGAAACTTCGGCGACCAGGAGCTGATCCGCCAGGGAACCGACTACAAGCACTGGCCACAGATCGCTCAGTTCGCCCCTTCTGCTAGCGCCTTCTTCGGAATGTCCAGGATCGGAATGGAGGTGACCCCTTCCGGCACCTGGCTGACCTACACCGGAGCTATCAAGCTGGACGACAAGGACCCCAACTTCAAGGACCAGGTGATCCTGCTGAACAAGCACATCGACGCCTACAAGACCTTCCCACCTACCGAGCCAAAGAAGGACAAGAAGAAGAAGGCCGACGAAACCCAGGCCCTGCCACAGAGGCAGAAGAAGCAGCAGACCGTGACCCTGCTGCCAGCTGCTGACCTGGACGACTTCTCCAAGCAGCTGCAGCAGTCTATGAGCTCTGCTGACTCCACCCAGGCTTAA</t>
  </si>
  <si>
    <t>ORF9B</t>
  </si>
  <si>
    <t>9B</t>
  </si>
  <si>
    <t>Induce apoptosis</t>
  </si>
  <si>
    <t>ATGGACCCAAAGATCTCTGAAATGCACCCCGCTCTGAGACTGGTGGACCCTCAGATCCAGCTGGCCGTGACCCGCATGGAAAACGCTGTGGGCAGGGACCAGAACAACGTGGGACCCAAGGTGTACCCTATCATCCTGAGACTGGGCAGCCCTCTGTCCCTGAACATGGCCCGTAAGACCCTGAACAGCCTGGAGGACAAGGCCTTCCAGCTGACCCCAATCGCTGTGCAGATGACCAAGCTGGCCACCACCGAGGAACTGCCCGACGAATTCGTGGTGGTGACCGTGAAGTAA</t>
  </si>
  <si>
    <t>Addgene: 141280</t>
  </si>
  <si>
    <t>ORF9Bwu</t>
  </si>
  <si>
    <t>9Bwu</t>
  </si>
  <si>
    <t>Membrane interactions during virus assembly (based on SARS-COV homolog analysis)</t>
  </si>
  <si>
    <t>ATGCTGCAATCGTGCTACAACTTCCTCAAGGAACAACATTGCCAAAAGGCTTCTACGCAGAAGGGAGCAGAGGCGGCAGTCAAGCCTCTTCTCGTTCCTCATCACGTAGTCGCAACAGTTCAAGAAATTCAACTCCAGGCAGCAGTAGGGGAACTTCTCCTGCTAGAATGGCTGGCAATGGCGGTGATGCTGCTCTTGCTTTGCTGCTGCTTGACAGATTGA</t>
  </si>
  <si>
    <t>ORF10wu</t>
  </si>
  <si>
    <t>10wu</t>
  </si>
  <si>
    <t>Unknown. Expression not detected by direct RNA-seq</t>
  </si>
  <si>
    <t>ATGGGCTACATCAACGTGTTCGCCTTCCCCTTCACCATCTACAGCCTGCTGCTGTGCCGCATGAACTCCAGGAACTACATCGCTCAGGTGGACGTGGTGAACTTCAACCTGACCTAA</t>
  </si>
  <si>
    <t>Clone with TEV</t>
  </si>
  <si>
    <t>Pending</t>
  </si>
  <si>
    <t>S-24nt</t>
  </si>
  <si>
    <t>ATGTTCGTCTTCCTGGTCCTGCTGCCTCTGGTCTCCTCACAGTGCGTCAATCTGACAACTCGGACTCAGCTGCCACCTGCTTATACTAATAGCTTCACCAGAGGCGTGTACTATCCTGACAAGGTGTTTAGAAGCTCCGTGCTGCACTCTACACAGGATCTGTTTCTGCCATTCTTTAGCAACGTGACCTGGTTCCACGCCATCCACGTGAGCGGCACCAATGGCACAAAGCGGTTCGACAATCCCGTGCTGCCTTTTAACGATGGCGTGTACTTCGCCTCTACCGAGAAGAGCAACATCATCAGAGGCTGGATCTTTGGCACCACACTGGACTCCAAGACACAGTCTCTGCTGATCGTGAACAATGCCACCAACGTGGTCATCAAGGTGTGCGAGTTCCAGTTTTGTAATGATCCCTTCCTGGGCGTGTACTATCACAAGAACAATAAGAGCTGGATGGAGTCCGAGTTTAGAGTGTATTCTAGCGCCAACAACTGCACATTTGAGTACGTGAGCCAGCCTTTCCTGATGGACCTGGAGGGCAAGCAGGGCAATTTCAAGAACCTGAGGGAGTTCGTGTTTAAGAATATCGACGGCTACTTCAAAATCTACTCTAAGCACACCCCCATCAACCTGGTGCGCGACCTGCCTCAGGGCTTCAGCGCCCTGGAGCCCCTGGTGGATCTGCCTATCGGCATCAACATCACCCGGTTTCAGACACTGCTGGCCCTGCACAGAAGCTACCTGACACCCGGCGACTCCTCTAGCGGATGGACCGCCGGCGCTGCCGCCTACTATGTGGGCTACCTCCAGCCCCGGACCTTCCTGCTGAAGTACAACGAGAATGGCACCATCACAGACGCAGTGGATTGCGCCCTGGACCCCCTGAGCGAGACAAAGTGTACACTGAAGTCCTTTACCGTGGAGAAGGGCATCTATCAGACATCCAATTTCAGGGTGCAGCCAACCGAGTCTATCGTGCGCTTTCCTAATATCACAAACCTGTGCCCATTTGGCGAGGTGTTCAACGCAACCCGCTTCGCCAGCGTGTACGCCTGGAATAGGAAGCGGATCAGCAACTGCGTGGCCGACTATAGCGTGCTGTACAACTCCGCCTCTTTCAGCACCTTTAAGTGCTATGGCGTGTCCCCCACAAAGCTGAATGACCTGTGCTTTACCAACGTCTACGCCGATTCTTTCGTGATCAGGGGCGACGAGGTGCGCCAGATCGCCCCCGGCCAGACAGGCAAGATCGCAGACTACAATTATAAGCTGCCAGACGATTTCACCGGCTGCGTGATCGCCTGGAACAGCAACAATCTGGATTCCAAAGTGGGCGGCAACTACAATTATCTGTACCGGCTGTTTAGAAAGAGCAATCTGAAGCCCTTCGAGAGGGACATCTCTACAGAAATCTACCAGGCCGGCAGCACCCCTTGCAATGGCGTGGAGGGCTTTAACTGTTATTTCCCACTCCAGTCCTACGGCTTCCAGCCCACAAACGGCGTGGGCTATCAGCCTTACCGCGTGGTGGTGCTGAGCTTTGAGCTGCTGCACGCCCCAGCAACAGTGTGCGGCCCCAAGAAGTCCACCAATCTGGTGAAGAACAAGTGCGTGAACTTCAACTTCAACGGCCTGACCGGCACAGGCGTGCTGACCGAGTCCAACAAGAAGTTCCTGCCATTTCAGCAGTTCGGCAGGGACATCGCAGATACCACAGACGCCGTGCGCGACCCACAGACCCTGGAGATCCTGGACATCACACCCTGCTCTTTCGGCGGCGTGAGCGTGATCACACCCGGCACCAATACAAGCAACCAGGTGGCCGTGCTGTATCAGGACGTGAATTGTACCGAGGTGCCCGTGGCTATCCACGCCGATCAGCTGACCCCAACATGGCGGGTGTACAGCACCGGCTCCAACGTCTTCCAGACAAGAGCCGGATGCCTGATCGGAGCAGAGCACGTGAACAATTCCTATGAGTGCGACATCCCAATCGGCGCCGGCATCTGTGCCTCTTACCAGACCCAGACAAACGCCTCCCAGTCTATCATCGCCTATACCATGTCCCTGGGCGCCGAGAACAGCGTGGCCTACTCTAACAATAGCATCGCCATCCCAACCAACTTCACAATCTCTGTGACCACAGAGATCCTGCCCGTGTCCATGACCAAGACATCTGTGGACTGCACAATGTATATCTGTGGCGATTCTACCGAGTGCAGCAACCTGCTGCTCCAGTACGGCAGCTTTTGTACCCAGCTGAATAGAGCCCTGACAGGCATCGCCGTGGAGCAGGATAAGAACACACAGGAGGTGTTCGCCCAGGTGAAGCAAATCTACAAGACCCCCCCTATCAAGGACTTTGGCGGCTTCAATTTTTCCCAGATCCTGCCTGATCCATCCAAGCCTTCTAAGCGGAGCTTTATCGAGGACCTGCTGTTCAACAAGGTGACCCTGGCCGATGCCGGCTTCATCAAGCAGTATGGCGATTGCCTGGGCGACATCGCAGCCAGGGACCTGATCTGCGCCCAGAAGTTTAATGGCCTGACCGTGCTGCCACCCCTGCTGACAGATGAGATGATCGCACAGTACACAAGCGCCCTGCTGGCCGGCACCATCACATCCGGATGGACCTTCGGCGCAGGAGCCGCCCTCCAGATCCCCTTTGCCATGCAGATGGCCTATAGGTTCAACGGCATCGGCGTGACCCAGAATGTGCTGTACGAGAACCAGAAGCTGATCGCCAATCAGTTTAACTCCGCCATCGGCAAGATCCAGGACAGCCTGTCCTCTACAGCCAGCGCCCTGGGCAAGCTCCAGGATGTGGTGAATCAGAACGCCCAGGCCCTGAATACCCTGGTGAAGCAGCTGAGCAGCAACTTCGGCGCCATCTCTAGCGTGCTGAATGACATCCTGAGCCGGCTGGACAAGGTGGAGGCAGAGGTGCAGATCGACCGGCTGATCACCGGCCGGCTCCAGAGCCTCCAGACCTATGTGACACAGCAGCTGATCAGGGCCGCCGAGATCAGGGCCAGCGCCAATCTGGCAGCAACCAAGATGTCCGAGTGCGTGCTGGGCCAGTCTAAGAGAGTGGACTTTTGTGGCAAGGGCTATCACCTGATGTCCTTCCCTCAGTCTGCCCCACACGGCGTGGTGTTTCTGCACGTGACCTACGTGCCCGCCCAGGAGAAGAACTTCACCACAGCCCCTGCCATCTGCCACGATGGCAAGGCCCACTTTCCAAGGGAGGGCGTGTTCGTGTCCAACGGCACCCACTGGTTTGTGACACAGCGCAATTTCTACGAGCCCCAGATCATCACCACAGACAACACCTTCGTGAGCGGCAACTGTGACGTGGTCATCGGCATCGTGAACAATACCGTGTATGATCCACTCCAGCCCGAGCTGGACAGCTTTAAGGAGGAGCTGGATAAGTATTTCAAGAATCACACCTCCCCTGACGTGGATCTGGGCGACATCAGCGGCATCAATGCCTCCGTGGTGAACATCCAGAAGGAGATCGACCGCCTGAACGAGGTGGCTAAGAATCTGAACGAGAGCCTGATCGACCTCCAGGAGCTGGGCAAGTATGAGCAGTACATCAAGTGGCCCTGGTACATCTGGCTGGGCTTCATCGCCGGCCTGATCGCCATCGTGATGGTGACCATCATGCTGTGCTGTATGACATCCTGCTGTTCTTGCCTGAAGGGCTGCTGTAGCTGTGGCTCCTGCTGTAAGTTTGACGAGGATGACTCTGAACCTGTGCTGAAGGGCGTGAAGCTGCATTACACCTAA</t>
  </si>
  <si>
    <t>Spike glycoprotein trimer (minus 8 amino acids)</t>
  </si>
  <si>
    <t>E-27nt</t>
  </si>
  <si>
    <t>Envelope protein pentamer (minus 9 amino acids)</t>
  </si>
  <si>
    <t>ATGTACTCTTTCGTGAACTCCGTGCTGCTGTTCCTGGCCTTCGTGGTGTTCCTGCTGGTGACCCTGGCTATCCTGACCGCTCTGAGACTGTGCGCTTACTGCTGCAACATCGTGAACGTGTCCCTGGTGAAGCCCTCTTTCTACGTGTACAGCCGCGTGAAGAACCTGAACAGCTCCAGGGTGCCTGACCTGCTGGTGTAA</t>
  </si>
  <si>
    <t>7B-truncated</t>
  </si>
  <si>
    <t>ATGCTGATCATCTTCTGGTTCTCCCTGGAGCTGCAGGACCACAACGAAACCTGCCACGCTTAA</t>
  </si>
  <si>
    <t>Induce inflammatory response (with N terminus truncated)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</si>
</sst>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u/>
      <sz val="11"/>
      <color theme="10"/>
      <name val="Arial"/>
      <family val="2"/>
    </font>
    <font>
      <u/>
      <sz val="11"/>
      <color rgb="FF0563C1"/>
      <name val="Arial"/>
      <family val="2"/>
    </font>
    <font>
      <sz val="11"/>
      <color rgb="FF999999"/>
      <name val="Arial"/>
      <family val="2"/>
    </font>
    <font>
      <sz val="11"/>
      <name val="Arial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rgb="FF1D1C1D"/>
      <name val="Arial"/>
      <family val="2"/>
    </font>
    <font>
      <u/>
      <sz val="11"/>
      <color theme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7">
    <xf numFmtId="0" fontId="0" fillId="0" borderId="0" xfId="0" applyFont="1" applyAlignment="1"/>
    <xf numFmtId="0" fontId="10" fillId="0" borderId="0" xfId="0" applyFont="1"/>
    <xf numFmtId="3" fontId="11" fillId="0" borderId="0" xfId="0" applyNumberFormat="1" applyFo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3" fontId="0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8" fillId="0" borderId="3" xfId="0" applyNumberFormat="1" applyFont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/>
    </xf>
    <xf numFmtId="49" fontId="0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49" fontId="12" fillId="0" borderId="3" xfId="0" applyNumberFormat="1" applyFont="1" applyBorder="1" applyAlignment="1">
      <alignment vertical="center"/>
    </xf>
    <xf numFmtId="0" fontId="0" fillId="0" borderId="3" xfId="0" applyFont="1" applyBorder="1" applyAlignment="1"/>
    <xf numFmtId="0" fontId="12" fillId="0" borderId="3" xfId="0" applyFont="1" applyFill="1" applyBorder="1" applyAlignment="1">
      <alignment vertical="center"/>
    </xf>
    <xf numFmtId="3" fontId="0" fillId="0" borderId="3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/>
    <xf numFmtId="0" fontId="0" fillId="0" borderId="0" xfId="0" applyFont="1" applyFill="1" applyAlignment="1"/>
    <xf numFmtId="0" fontId="13" fillId="0" borderId="3" xfId="0" applyFont="1" applyBorder="1" applyAlignment="1"/>
    <xf numFmtId="0" fontId="3" fillId="0" borderId="2" xfId="0" applyFont="1" applyBorder="1" applyAlignment="1">
      <alignment horizontal="left" vertical="center" wrapText="1"/>
    </xf>
    <xf numFmtId="0" fontId="0" fillId="0" borderId="3" xfId="0" applyFont="1" applyBorder="1" applyAlignment="1"/>
    <xf numFmtId="0" fontId="9" fillId="0" borderId="3" xfId="0" applyFont="1" applyBorder="1"/>
    <xf numFmtId="0" fontId="14" fillId="0" borderId="2" xfId="1" applyBorder="1" applyAlignment="1">
      <alignment vertical="center"/>
    </xf>
    <xf numFmtId="0" fontId="14" fillId="0" borderId="3" xfId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ddgene.org/141262/" TargetMode="External"/><Relationship Id="rId13" Type="http://schemas.openxmlformats.org/officeDocument/2006/relationships/hyperlink" Target="https://www.addgene.org/141267/" TargetMode="External"/><Relationship Id="rId18" Type="http://schemas.openxmlformats.org/officeDocument/2006/relationships/hyperlink" Target="https://www.addgene.org/141273/" TargetMode="External"/><Relationship Id="rId3" Type="http://schemas.openxmlformats.org/officeDocument/2006/relationships/hyperlink" Target="https://www.addgene.org/141257/" TargetMode="External"/><Relationship Id="rId21" Type="http://schemas.openxmlformats.org/officeDocument/2006/relationships/hyperlink" Target="https://www.addgene.org/141276/" TargetMode="External"/><Relationship Id="rId7" Type="http://schemas.openxmlformats.org/officeDocument/2006/relationships/hyperlink" Target="https://www.addgene.org/141261/" TargetMode="External"/><Relationship Id="rId12" Type="http://schemas.openxmlformats.org/officeDocument/2006/relationships/hyperlink" Target="https://www.addgene.org/141266/" TargetMode="External"/><Relationship Id="rId17" Type="http://schemas.openxmlformats.org/officeDocument/2006/relationships/hyperlink" Target="https://www.addgene.org/141272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addgene.org/141256/" TargetMode="External"/><Relationship Id="rId16" Type="http://schemas.openxmlformats.org/officeDocument/2006/relationships/hyperlink" Target="https://www.addgene.org/141271/" TargetMode="External"/><Relationship Id="rId20" Type="http://schemas.openxmlformats.org/officeDocument/2006/relationships/hyperlink" Target="https://www.addgene.org/141275/" TargetMode="External"/><Relationship Id="rId1" Type="http://schemas.openxmlformats.org/officeDocument/2006/relationships/hyperlink" Target="https://www.addgene.org/141255/" TargetMode="External"/><Relationship Id="rId6" Type="http://schemas.openxmlformats.org/officeDocument/2006/relationships/hyperlink" Target="https://www.addgene.org/141260/" TargetMode="External"/><Relationship Id="rId11" Type="http://schemas.openxmlformats.org/officeDocument/2006/relationships/hyperlink" Target="https://www.addgene.org/1412645" TargetMode="External"/><Relationship Id="rId24" Type="http://schemas.openxmlformats.org/officeDocument/2006/relationships/hyperlink" Target="https://www.addgene.org/141280/" TargetMode="External"/><Relationship Id="rId5" Type="http://schemas.openxmlformats.org/officeDocument/2006/relationships/hyperlink" Target="https://www.addgene.org/141259/" TargetMode="External"/><Relationship Id="rId15" Type="http://schemas.openxmlformats.org/officeDocument/2006/relationships/hyperlink" Target="https://www.addgene.org/141269/" TargetMode="External"/><Relationship Id="rId23" Type="http://schemas.openxmlformats.org/officeDocument/2006/relationships/hyperlink" Target="https://www.addgene.org/141278/" TargetMode="External"/><Relationship Id="rId10" Type="http://schemas.openxmlformats.org/officeDocument/2006/relationships/hyperlink" Target="https://www.addgene.org/141264/" TargetMode="External"/><Relationship Id="rId19" Type="http://schemas.openxmlformats.org/officeDocument/2006/relationships/hyperlink" Target="https://www.addgene.org/141274/" TargetMode="External"/><Relationship Id="rId4" Type="http://schemas.openxmlformats.org/officeDocument/2006/relationships/hyperlink" Target="https://www.addgene.org/141258/" TargetMode="External"/><Relationship Id="rId9" Type="http://schemas.openxmlformats.org/officeDocument/2006/relationships/hyperlink" Target="https://www.addgene.org/141263/" TargetMode="External"/><Relationship Id="rId14" Type="http://schemas.openxmlformats.org/officeDocument/2006/relationships/hyperlink" Target="https://www.addgene.org/141268/" TargetMode="External"/><Relationship Id="rId22" Type="http://schemas.openxmlformats.org/officeDocument/2006/relationships/hyperlink" Target="https://www.addgene.org/141277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39"/>
  <sheetViews>
    <sheetView tabSelected="1" zoomScaleNormal="100" workbookViewId="0">
      <selection activeCell="J48" sqref="J48"/>
    </sheetView>
  </sheetViews>
  <sheetFormatPr defaultColWidth="12.625" defaultRowHeight="14.25" x14ac:dyDescent="0.2"/>
  <cols>
    <col min="1" max="1" width="12.375" customWidth="1"/>
    <col min="2" max="2" width="15.875" customWidth="1"/>
    <col min="3" max="3" width="11.75" customWidth="1"/>
    <col min="4" max="4" width="17" customWidth="1"/>
    <col min="5" max="5" width="65.125" customWidth="1"/>
    <col min="6" max="6" width="10.625" customWidth="1"/>
    <col min="7" max="7" width="9.625" customWidth="1"/>
    <col min="8" max="8" width="10.875" customWidth="1"/>
    <col min="9" max="9" width="23.5" customWidth="1"/>
    <col min="10" max="11" width="15.125" customWidth="1"/>
    <col min="12" max="12" width="15.125" bestFit="1" customWidth="1"/>
    <col min="13" max="26" width="7.625" customWidth="1"/>
  </cols>
  <sheetData>
    <row r="1" spans="1:12" ht="45.75" thickBot="1" x14ac:dyDescent="0.25">
      <c r="A1" s="3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6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156</v>
      </c>
    </row>
    <row r="2" spans="1:12" ht="15" thickTop="1" x14ac:dyDescent="0.2">
      <c r="A2" s="32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>
        <v>543</v>
      </c>
      <c r="G2" s="8">
        <v>180</v>
      </c>
      <c r="H2" s="7" t="s">
        <v>16</v>
      </c>
      <c r="I2" s="7" t="s">
        <v>17</v>
      </c>
      <c r="J2" s="9" t="s">
        <v>18</v>
      </c>
      <c r="K2" s="10" t="str">
        <f>HYPERLINK("https://www.addgene.org/149304/","Addgene: 149304")</f>
        <v>Addgene: 149304</v>
      </c>
      <c r="L2" s="35" t="str">
        <f>HYPERLINK("https://www.addgene.org/154400/","Addgene: 154400")</f>
        <v>Addgene: 154400</v>
      </c>
    </row>
    <row r="3" spans="1:12" ht="28.5" x14ac:dyDescent="0.2">
      <c r="A3" s="33"/>
      <c r="B3" s="11" t="s">
        <v>19</v>
      </c>
      <c r="C3" s="11" t="s">
        <v>13</v>
      </c>
      <c r="D3" s="11" t="s">
        <v>14</v>
      </c>
      <c r="E3" s="12" t="s">
        <v>20</v>
      </c>
      <c r="F3" s="13">
        <v>1920</v>
      </c>
      <c r="G3" s="13">
        <v>639</v>
      </c>
      <c r="H3" s="11" t="s">
        <v>21</v>
      </c>
      <c r="I3" s="11" t="s">
        <v>22</v>
      </c>
      <c r="J3" s="14" t="s">
        <v>23</v>
      </c>
      <c r="K3" s="15" t="str">
        <f>HYPERLINK("https://www.addgene.org/149305/","Addgene: 149305")</f>
        <v>Addgene: 149305</v>
      </c>
      <c r="L3" s="36" t="str">
        <f>HYPERLINK("https://www.addgene.org/154401/","Addgene: 154401")</f>
        <v>Addgene: 154401</v>
      </c>
    </row>
    <row r="4" spans="1:12" x14ac:dyDescent="0.2">
      <c r="A4" s="33"/>
      <c r="B4" s="11" t="s">
        <v>24</v>
      </c>
      <c r="C4" s="11" t="s">
        <v>13</v>
      </c>
      <c r="D4" s="11" t="s">
        <v>14</v>
      </c>
      <c r="E4" s="11" t="s">
        <v>25</v>
      </c>
      <c r="F4" s="13">
        <v>5841</v>
      </c>
      <c r="G4" s="13">
        <v>1946</v>
      </c>
      <c r="H4" s="11" t="s">
        <v>26</v>
      </c>
      <c r="I4" s="11" t="s">
        <v>17</v>
      </c>
      <c r="J4" s="14" t="s">
        <v>27</v>
      </c>
      <c r="K4" s="15" t="str">
        <f>HYPERLINK("https://www.addgene.org/149306/","Addgene: 149306")</f>
        <v>Addgene: 149306</v>
      </c>
      <c r="L4" s="36" t="str">
        <f>HYPERLINK("https://www.addgene.org/154402/","Addgene: 154402")</f>
        <v>Addgene: 154402</v>
      </c>
    </row>
    <row r="5" spans="1:12" x14ac:dyDescent="0.2">
      <c r="A5" s="33"/>
      <c r="B5" s="11" t="s">
        <v>28</v>
      </c>
      <c r="C5" s="11" t="s">
        <v>13</v>
      </c>
      <c r="D5" s="11" t="s">
        <v>14</v>
      </c>
      <c r="E5" s="11" t="s">
        <v>29</v>
      </c>
      <c r="F5" s="13">
        <v>1506</v>
      </c>
      <c r="G5" s="13">
        <v>501</v>
      </c>
      <c r="H5" s="11" t="s">
        <v>30</v>
      </c>
      <c r="I5" s="11" t="s">
        <v>22</v>
      </c>
      <c r="J5" s="14" t="s">
        <v>31</v>
      </c>
      <c r="K5" s="15" t="str">
        <f>HYPERLINK("https://www.addgene.org/149307/","Addgene: 149307")</f>
        <v>Addgene: 149307</v>
      </c>
      <c r="L5" s="36" t="str">
        <f>HYPERLINK("https://www.addgene.org/154403/","Addgene: 154403")</f>
        <v>Addgene: 154403</v>
      </c>
    </row>
    <row r="6" spans="1:12" x14ac:dyDescent="0.2">
      <c r="A6" s="33"/>
      <c r="B6" s="11" t="s">
        <v>32</v>
      </c>
      <c r="C6" s="11" t="s">
        <v>13</v>
      </c>
      <c r="D6" s="11" t="s">
        <v>14</v>
      </c>
      <c r="E6" s="11" t="s">
        <v>33</v>
      </c>
      <c r="F6" s="11">
        <v>924</v>
      </c>
      <c r="G6" s="13">
        <v>307</v>
      </c>
      <c r="H6" s="11" t="s">
        <v>34</v>
      </c>
      <c r="I6" s="11" t="s">
        <v>22</v>
      </c>
      <c r="J6" s="14" t="s">
        <v>35</v>
      </c>
      <c r="K6" s="15" t="str">
        <f>HYPERLINK("https://www.addgene.org/149308/","Addgene: 149308")</f>
        <v>Addgene: 149308</v>
      </c>
      <c r="L6" s="36" t="str">
        <f>HYPERLINK("https://www.addgene.org/154404/","Addgene: 154404")</f>
        <v>Addgene: 154404</v>
      </c>
    </row>
    <row r="7" spans="1:12" x14ac:dyDescent="0.2">
      <c r="A7" s="33"/>
      <c r="B7" s="11" t="s">
        <v>36</v>
      </c>
      <c r="C7" s="11" t="s">
        <v>13</v>
      </c>
      <c r="D7" s="11" t="s">
        <v>14</v>
      </c>
      <c r="E7" s="11" t="s">
        <v>37</v>
      </c>
      <c r="F7" s="11">
        <v>876</v>
      </c>
      <c r="G7" s="13">
        <v>291</v>
      </c>
      <c r="H7" s="11" t="s">
        <v>38</v>
      </c>
      <c r="I7" s="11" t="s">
        <v>22</v>
      </c>
      <c r="J7" s="14" t="s">
        <v>39</v>
      </c>
      <c r="K7" s="15" t="str">
        <f>HYPERLINK("https://www.addgene.org/149309/","Addgene: 149309")</f>
        <v>Addgene: 149309</v>
      </c>
      <c r="L7" s="36" t="str">
        <f>HYPERLINK("https://www.addgene.org/154405/","Addgene: 154405")</f>
        <v>Addgene: 154405</v>
      </c>
    </row>
    <row r="8" spans="1:12" x14ac:dyDescent="0.2">
      <c r="A8" s="33"/>
      <c r="B8" s="11" t="s">
        <v>40</v>
      </c>
      <c r="C8" s="11" t="s">
        <v>13</v>
      </c>
      <c r="D8" s="11" t="s">
        <v>14</v>
      </c>
      <c r="E8" s="11" t="s">
        <v>41</v>
      </c>
      <c r="F8" s="11">
        <v>255</v>
      </c>
      <c r="G8" s="13">
        <v>84</v>
      </c>
      <c r="H8" s="11" t="s">
        <v>42</v>
      </c>
      <c r="I8" s="11" t="s">
        <v>22</v>
      </c>
      <c r="J8" s="14" t="s">
        <v>43</v>
      </c>
      <c r="K8" s="15" t="str">
        <f>HYPERLINK("https://www.addgene.org/149310/","Addgene: 149310")</f>
        <v>Addgene: 149310</v>
      </c>
      <c r="L8" s="36" t="str">
        <f>HYPERLINK("https://www.addgene.org/154406/","Addgene: 154406")</f>
        <v>Addgene: 154406</v>
      </c>
    </row>
    <row r="9" spans="1:12" x14ac:dyDescent="0.2">
      <c r="A9" s="33"/>
      <c r="B9" s="11" t="s">
        <v>44</v>
      </c>
      <c r="C9" s="11" t="s">
        <v>13</v>
      </c>
      <c r="D9" s="11" t="s">
        <v>14</v>
      </c>
      <c r="E9" s="11" t="s">
        <v>45</v>
      </c>
      <c r="F9" s="11">
        <v>600</v>
      </c>
      <c r="G9" s="13">
        <v>199</v>
      </c>
      <c r="H9" s="11" t="s">
        <v>46</v>
      </c>
      <c r="I9" s="11" t="s">
        <v>22</v>
      </c>
      <c r="J9" s="14" t="s">
        <v>47</v>
      </c>
      <c r="K9" s="15" t="str">
        <f>HYPERLINK("https://www.addgene.org/149311/","Addgene: 149311")</f>
        <v>Addgene: 149311</v>
      </c>
      <c r="L9" s="36" t="str">
        <f>HYPERLINK("https://www.addgene.org/154407/","Addgene: 154407")</f>
        <v>Addgene: 154407</v>
      </c>
    </row>
    <row r="10" spans="1:12" x14ac:dyDescent="0.2">
      <c r="A10" s="33"/>
      <c r="B10" s="11" t="s">
        <v>48</v>
      </c>
      <c r="C10" s="11" t="s">
        <v>13</v>
      </c>
      <c r="D10" s="11" t="s">
        <v>14</v>
      </c>
      <c r="E10" s="11" t="s">
        <v>49</v>
      </c>
      <c r="F10" s="11">
        <v>345</v>
      </c>
      <c r="G10" s="13">
        <v>114</v>
      </c>
      <c r="H10" s="11" t="s">
        <v>50</v>
      </c>
      <c r="I10" s="11" t="s">
        <v>22</v>
      </c>
      <c r="J10" s="14" t="s">
        <v>51</v>
      </c>
      <c r="K10" s="15" t="str">
        <f>HYPERLINK("https://www.addgene.org/149312/","Addgene: 149312")</f>
        <v>Addgene: 149312</v>
      </c>
      <c r="L10" s="36" t="str">
        <f>HYPERLINK("https://www.addgene.org/154408/","Addgene: 154408")</f>
        <v>Addgene: 154408</v>
      </c>
    </row>
    <row r="11" spans="1:12" x14ac:dyDescent="0.2">
      <c r="A11" s="33"/>
      <c r="B11" s="11" t="s">
        <v>52</v>
      </c>
      <c r="C11" s="11" t="s">
        <v>13</v>
      </c>
      <c r="D11" s="11" t="s">
        <v>14</v>
      </c>
      <c r="E11" s="11" t="s">
        <v>53</v>
      </c>
      <c r="F11" s="11">
        <v>423</v>
      </c>
      <c r="G11" s="13">
        <v>140</v>
      </c>
      <c r="H11" s="11" t="s">
        <v>54</v>
      </c>
      <c r="I11" s="11" t="s">
        <v>22</v>
      </c>
      <c r="J11" s="14" t="s">
        <v>55</v>
      </c>
      <c r="K11" s="15" t="str">
        <f>HYPERLINK("https://www.addgene.org/149313/","Addgene: 149313")</f>
        <v>Addgene: 149313</v>
      </c>
      <c r="L11" s="36" t="str">
        <f>HYPERLINK("https://www.addgene.org/154409/","Addgene: 154409")</f>
        <v>Addgene: 154409</v>
      </c>
    </row>
    <row r="12" spans="1:12" ht="28.5" x14ac:dyDescent="0.2">
      <c r="A12" s="33"/>
      <c r="B12" s="16" t="s">
        <v>56</v>
      </c>
      <c r="C12" s="16" t="s">
        <v>13</v>
      </c>
      <c r="D12" s="17" t="s">
        <v>57</v>
      </c>
      <c r="E12" s="16" t="s">
        <v>58</v>
      </c>
      <c r="F12" s="16">
        <v>36</v>
      </c>
      <c r="G12" s="18">
        <v>12</v>
      </c>
      <c r="H12" s="16" t="s">
        <v>59</v>
      </c>
      <c r="I12" s="16" t="s">
        <v>59</v>
      </c>
      <c r="J12" s="16" t="s">
        <v>59</v>
      </c>
      <c r="K12" s="16" t="s">
        <v>59</v>
      </c>
      <c r="L12" s="19" t="s">
        <v>59</v>
      </c>
    </row>
    <row r="13" spans="1:12" x14ac:dyDescent="0.2">
      <c r="A13" s="33"/>
      <c r="B13" s="11" t="s">
        <v>60</v>
      </c>
      <c r="C13" s="11" t="s">
        <v>13</v>
      </c>
      <c r="D13" s="11" t="s">
        <v>14</v>
      </c>
      <c r="E13" s="11" t="s">
        <v>61</v>
      </c>
      <c r="F13" s="13">
        <v>2760</v>
      </c>
      <c r="G13" s="13">
        <v>919</v>
      </c>
      <c r="H13" s="11" t="s">
        <v>62</v>
      </c>
      <c r="I13" s="11" t="s">
        <v>22</v>
      </c>
      <c r="J13" s="14" t="s">
        <v>63</v>
      </c>
      <c r="K13" s="15" t="str">
        <f>HYPERLINK("https://www.addgene.org/149314/","Addgene: 149314")</f>
        <v>Addgene: 149314</v>
      </c>
      <c r="L13" s="36" t="str">
        <f>HYPERLINK("https://www.addgene.org/154410/","Addgene: 154410")</f>
        <v>Addgene: 154410</v>
      </c>
    </row>
    <row r="14" spans="1:12" x14ac:dyDescent="0.2">
      <c r="A14" s="33"/>
      <c r="B14" s="11" t="s">
        <v>64</v>
      </c>
      <c r="C14" s="11" t="s">
        <v>13</v>
      </c>
      <c r="D14" s="11" t="s">
        <v>14</v>
      </c>
      <c r="E14" s="11" t="s">
        <v>65</v>
      </c>
      <c r="F14" s="13">
        <v>1809</v>
      </c>
      <c r="G14" s="13">
        <v>602</v>
      </c>
      <c r="H14" s="11" t="s">
        <v>66</v>
      </c>
      <c r="I14" s="11" t="s">
        <v>22</v>
      </c>
      <c r="J14" s="14" t="s">
        <v>67</v>
      </c>
      <c r="K14" s="15" t="str">
        <f>HYPERLINK("https://www.addgene.org/149315/","Addgene: 149315")</f>
        <v>Addgene: 149315</v>
      </c>
      <c r="L14" s="36" t="str">
        <f>HYPERLINK("https://www.addgene.org/154411/","Addgene: 154411")</f>
        <v>Addgene: 154411</v>
      </c>
    </row>
    <row r="15" spans="1:12" x14ac:dyDescent="0.2">
      <c r="A15" s="33"/>
      <c r="B15" s="11" t="s">
        <v>68</v>
      </c>
      <c r="C15" s="11" t="s">
        <v>13</v>
      </c>
      <c r="D15" s="11" t="s">
        <v>14</v>
      </c>
      <c r="E15" s="11" t="s">
        <v>69</v>
      </c>
      <c r="F15" s="13">
        <v>1587</v>
      </c>
      <c r="G15" s="13">
        <v>528</v>
      </c>
      <c r="H15" s="11" t="s">
        <v>70</v>
      </c>
      <c r="I15" s="11" t="s">
        <v>22</v>
      </c>
      <c r="J15" s="14" t="s">
        <v>71</v>
      </c>
      <c r="K15" s="15" t="str">
        <f>HYPERLINK("https://www.addgene.org/149316/","Addgene: 149316")</f>
        <v>Addgene: 149316</v>
      </c>
      <c r="L15" s="36" t="str">
        <f>HYPERLINK("https://www.addgene.org/154412/","Addgene: 154412")</f>
        <v>Addgene: 154412</v>
      </c>
    </row>
    <row r="16" spans="1:12" x14ac:dyDescent="0.2">
      <c r="A16" s="33"/>
      <c r="B16" s="11" t="s">
        <v>72</v>
      </c>
      <c r="C16" s="11" t="s">
        <v>13</v>
      </c>
      <c r="D16" s="11" t="s">
        <v>14</v>
      </c>
      <c r="E16" s="11" t="s">
        <v>73</v>
      </c>
      <c r="F16" s="13">
        <v>1044</v>
      </c>
      <c r="G16" s="13">
        <v>347</v>
      </c>
      <c r="H16" s="11" t="s">
        <v>74</v>
      </c>
      <c r="I16" s="11" t="s">
        <v>22</v>
      </c>
      <c r="J16" s="14" t="s">
        <v>75</v>
      </c>
      <c r="K16" s="15" t="str">
        <f>HYPERLINK("https://www.addgene.org/149317/","Addgene: 149317")</f>
        <v>Addgene: 149317</v>
      </c>
      <c r="L16" s="36" t="str">
        <f>HYPERLINK("https://www.addgene.org/154413/","Addgene: 154413")</f>
        <v>Addgene: 154413</v>
      </c>
    </row>
    <row r="17" spans="1:12" x14ac:dyDescent="0.2">
      <c r="A17" s="34"/>
      <c r="B17" s="11" t="s">
        <v>76</v>
      </c>
      <c r="C17" s="11" t="s">
        <v>13</v>
      </c>
      <c r="D17" s="11" t="s">
        <v>14</v>
      </c>
      <c r="E17" s="11" t="s">
        <v>77</v>
      </c>
      <c r="F17" s="11">
        <v>900</v>
      </c>
      <c r="G17" s="13">
        <v>299</v>
      </c>
      <c r="H17" s="11" t="s">
        <v>78</v>
      </c>
      <c r="I17" s="11" t="s">
        <v>22</v>
      </c>
      <c r="J17" s="14" t="s">
        <v>79</v>
      </c>
      <c r="K17" s="15" t="str">
        <f>HYPERLINK("https://www.addgene.org/149318/","Addgene: 149318")</f>
        <v>Addgene: 149318</v>
      </c>
      <c r="L17" s="36" t="str">
        <f>HYPERLINK("https://www.addgene.org/154414/","Addgene: 154414")</f>
        <v>Addgene: 154414</v>
      </c>
    </row>
    <row r="18" spans="1:12" x14ac:dyDescent="0.2">
      <c r="A18" s="11" t="s">
        <v>80</v>
      </c>
      <c r="B18" s="11" t="s">
        <v>80</v>
      </c>
      <c r="C18" s="11" t="s">
        <v>81</v>
      </c>
      <c r="D18" s="11" t="s">
        <v>14</v>
      </c>
      <c r="E18" s="11" t="s">
        <v>82</v>
      </c>
      <c r="F18" s="13">
        <v>3822</v>
      </c>
      <c r="G18" s="13">
        <v>1273</v>
      </c>
      <c r="H18" s="11" t="s">
        <v>83</v>
      </c>
      <c r="I18" s="11" t="s">
        <v>22</v>
      </c>
      <c r="J18" s="15" t="str">
        <f>HYPERLINK("https://www.addgene.org/149329/","Addgene: 149329")</f>
        <v>Addgene: 149329</v>
      </c>
      <c r="K18" s="14" t="str">
        <f>HYPERLINK("https://www.addgene.org/152988/","Addgene: 152988")</f>
        <v>Addgene: 152988</v>
      </c>
      <c r="L18" s="36" t="str">
        <f>HYPERLINK("https://www.addgene.org/154415/","Addgene: 154415")</f>
        <v>Addgene: 154415</v>
      </c>
    </row>
    <row r="19" spans="1:12" s="30" customFormat="1" ht="13.5" customHeight="1" x14ac:dyDescent="0.2">
      <c r="A19" s="26" t="s">
        <v>80</v>
      </c>
      <c r="B19" s="26" t="s">
        <v>158</v>
      </c>
      <c r="C19" s="26" t="s">
        <v>81</v>
      </c>
      <c r="D19" s="26" t="s">
        <v>14</v>
      </c>
      <c r="E19" s="26" t="s">
        <v>160</v>
      </c>
      <c r="F19" s="27">
        <v>3798</v>
      </c>
      <c r="G19" s="27">
        <v>1265</v>
      </c>
      <c r="H19" s="26" t="s">
        <v>159</v>
      </c>
      <c r="I19" s="28" t="s">
        <v>22</v>
      </c>
      <c r="J19" s="29" t="s">
        <v>157</v>
      </c>
      <c r="K19" s="29" t="s">
        <v>157</v>
      </c>
      <c r="L19" s="19" t="s">
        <v>59</v>
      </c>
    </row>
    <row r="20" spans="1:12" x14ac:dyDescent="0.2">
      <c r="A20" s="11" t="s">
        <v>80</v>
      </c>
      <c r="B20" s="11" t="s">
        <v>84</v>
      </c>
      <c r="C20" s="11" t="s">
        <v>81</v>
      </c>
      <c r="D20" s="11" t="s">
        <v>14</v>
      </c>
      <c r="E20" s="11" t="s">
        <v>85</v>
      </c>
      <c r="F20" s="13">
        <v>3639</v>
      </c>
      <c r="G20" s="13">
        <v>1213</v>
      </c>
      <c r="H20" s="11" t="s">
        <v>86</v>
      </c>
      <c r="I20" s="11" t="s">
        <v>87</v>
      </c>
      <c r="J20" s="16" t="s">
        <v>59</v>
      </c>
      <c r="K20" s="14" t="str">
        <f>HYPERLINK("https://www.addgene.org/153173/","Addgene: 153173")</f>
        <v>Addgene: 153173</v>
      </c>
      <c r="L20" s="16" t="s">
        <v>59</v>
      </c>
    </row>
    <row r="21" spans="1:12" x14ac:dyDescent="0.2">
      <c r="A21" s="11" t="s">
        <v>80</v>
      </c>
      <c r="B21" s="11" t="s">
        <v>88</v>
      </c>
      <c r="C21" s="11" t="s">
        <v>81</v>
      </c>
      <c r="D21" s="11" t="s">
        <v>14</v>
      </c>
      <c r="E21" s="11" t="s">
        <v>89</v>
      </c>
      <c r="F21" s="13">
        <v>3597</v>
      </c>
      <c r="G21" s="13">
        <v>1199</v>
      </c>
      <c r="H21" s="11" t="s">
        <v>90</v>
      </c>
      <c r="I21" s="11" t="s">
        <v>87</v>
      </c>
      <c r="J21" s="16" t="s">
        <v>59</v>
      </c>
      <c r="K21" s="14" t="str">
        <f>HYPERLINK("https://www.addgene.org/153174/","Addgene: 153174")</f>
        <v>Addgene: 153174</v>
      </c>
      <c r="L21" s="16" t="s">
        <v>59</v>
      </c>
    </row>
    <row r="22" spans="1:12" x14ac:dyDescent="0.2">
      <c r="A22" s="11" t="s">
        <v>80</v>
      </c>
      <c r="B22" s="11" t="s">
        <v>91</v>
      </c>
      <c r="C22" s="11" t="s">
        <v>81</v>
      </c>
      <c r="D22" s="11" t="s">
        <v>14</v>
      </c>
      <c r="E22" s="11" t="s">
        <v>92</v>
      </c>
      <c r="F22" s="13">
        <v>2058</v>
      </c>
      <c r="G22" s="13">
        <v>686</v>
      </c>
      <c r="H22" s="11" t="s">
        <v>93</v>
      </c>
      <c r="I22" s="11" t="s">
        <v>87</v>
      </c>
      <c r="J22" s="16" t="s">
        <v>59</v>
      </c>
      <c r="K22" s="14" t="str">
        <f>HYPERLINK("https://www.addgene.org/153175/","Addgene: 153175")</f>
        <v>Addgene: 153175</v>
      </c>
      <c r="L22" s="16" t="s">
        <v>59</v>
      </c>
    </row>
    <row r="23" spans="1:12" ht="28.5" x14ac:dyDescent="0.2">
      <c r="A23" s="11" t="s">
        <v>80</v>
      </c>
      <c r="B23" s="11" t="s">
        <v>94</v>
      </c>
      <c r="C23" s="11" t="s">
        <v>81</v>
      </c>
      <c r="D23" s="11" t="s">
        <v>14</v>
      </c>
      <c r="E23" s="20" t="s">
        <v>95</v>
      </c>
      <c r="F23" s="13">
        <v>2016</v>
      </c>
      <c r="G23" s="13">
        <v>672</v>
      </c>
      <c r="H23" s="11" t="s">
        <v>96</v>
      </c>
      <c r="I23" s="11" t="s">
        <v>87</v>
      </c>
      <c r="J23" s="16" t="s">
        <v>59</v>
      </c>
      <c r="K23" s="14" t="str">
        <f>HYPERLINK("https://www.addgene.org/153176/","Addgene: 153176")</f>
        <v>Addgene: 153176</v>
      </c>
      <c r="L23" s="16" t="s">
        <v>59</v>
      </c>
    </row>
    <row r="24" spans="1:12" ht="28.5" x14ac:dyDescent="0.2">
      <c r="A24" s="11" t="s">
        <v>80</v>
      </c>
      <c r="B24" s="11" t="s">
        <v>97</v>
      </c>
      <c r="C24" s="11" t="s">
        <v>81</v>
      </c>
      <c r="D24" s="11" t="s">
        <v>14</v>
      </c>
      <c r="E24" s="20" t="s">
        <v>98</v>
      </c>
      <c r="F24" s="13">
        <v>1584</v>
      </c>
      <c r="G24" s="13">
        <v>528</v>
      </c>
      <c r="H24" s="11" t="s">
        <v>99</v>
      </c>
      <c r="I24" s="11" t="s">
        <v>87</v>
      </c>
      <c r="J24" s="16" t="s">
        <v>59</v>
      </c>
      <c r="K24" s="14" t="str">
        <f>HYPERLINK("https://www.addgene.org/153177/","Addgene: 153177")</f>
        <v>Addgene: 153177</v>
      </c>
      <c r="L24" s="16" t="s">
        <v>59</v>
      </c>
    </row>
    <row r="25" spans="1:12" ht="28.5" x14ac:dyDescent="0.2">
      <c r="A25" s="11" t="s">
        <v>80</v>
      </c>
      <c r="B25" s="11" t="s">
        <v>100</v>
      </c>
      <c r="C25" s="11" t="s">
        <v>81</v>
      </c>
      <c r="D25" s="11" t="s">
        <v>14</v>
      </c>
      <c r="E25" s="20" t="s">
        <v>101</v>
      </c>
      <c r="F25" s="13">
        <v>1197</v>
      </c>
      <c r="G25" s="13">
        <v>399</v>
      </c>
      <c r="H25" s="11" t="s">
        <v>102</v>
      </c>
      <c r="I25" s="11" t="s">
        <v>87</v>
      </c>
      <c r="J25" s="16" t="s">
        <v>59</v>
      </c>
      <c r="K25" s="14" t="str">
        <f>HYPERLINK("https://www.addgene.org/153184/","Addgene: 153184")</f>
        <v>Addgene: 153184</v>
      </c>
      <c r="L25" s="16" t="s">
        <v>59</v>
      </c>
    </row>
    <row r="26" spans="1:12" x14ac:dyDescent="0.2">
      <c r="A26" s="11" t="s">
        <v>103</v>
      </c>
      <c r="B26" s="21" t="s">
        <v>104</v>
      </c>
      <c r="C26" s="11" t="s">
        <v>105</v>
      </c>
      <c r="D26" s="11" t="s">
        <v>14</v>
      </c>
      <c r="E26" s="12" t="s">
        <v>106</v>
      </c>
      <c r="F26" s="11">
        <v>828</v>
      </c>
      <c r="G26" s="13">
        <v>275</v>
      </c>
      <c r="H26" s="11" t="s">
        <v>107</v>
      </c>
      <c r="I26" s="11" t="s">
        <v>17</v>
      </c>
      <c r="J26" s="14" t="s">
        <v>108</v>
      </c>
      <c r="K26" s="15" t="str">
        <f>HYPERLINK("https://www.addgene.org/149319/","Addgene: 149319")</f>
        <v>Addgene: 149319</v>
      </c>
      <c r="L26" s="36" t="str">
        <f>HYPERLINK("https://www.addgene.org/154416/","Addgene: 154416")</f>
        <v>Addgene: 154416</v>
      </c>
    </row>
    <row r="27" spans="1:12" x14ac:dyDescent="0.2">
      <c r="A27" s="11" t="s">
        <v>109</v>
      </c>
      <c r="B27" s="21" t="s">
        <v>110</v>
      </c>
      <c r="C27" s="11" t="s">
        <v>105</v>
      </c>
      <c r="D27" s="11" t="s">
        <v>14</v>
      </c>
      <c r="E27" s="11" t="s">
        <v>111</v>
      </c>
      <c r="F27" s="11">
        <v>174</v>
      </c>
      <c r="G27" s="13">
        <v>58</v>
      </c>
      <c r="H27" s="11" t="s">
        <v>112</v>
      </c>
      <c r="I27" s="11" t="s">
        <v>22</v>
      </c>
      <c r="J27" s="14" t="s">
        <v>113</v>
      </c>
      <c r="K27" s="15" t="str">
        <f>HYPERLINK("https://www.addgene.org/149320/","Addgene: 149320")</f>
        <v>Addgene: 149320</v>
      </c>
      <c r="L27" s="36" t="str">
        <f>HYPERLINK("https://www.addgene.org/154417/","Addgene: 154417")</f>
        <v>Addgene: 154417</v>
      </c>
    </row>
    <row r="28" spans="1:12" x14ac:dyDescent="0.2">
      <c r="A28" s="11" t="s">
        <v>114</v>
      </c>
      <c r="B28" s="22" t="s">
        <v>114</v>
      </c>
      <c r="C28" s="11" t="s">
        <v>81</v>
      </c>
      <c r="D28" s="11" t="s">
        <v>14</v>
      </c>
      <c r="E28" s="11" t="s">
        <v>115</v>
      </c>
      <c r="F28" s="11">
        <v>228</v>
      </c>
      <c r="G28" s="13">
        <v>75</v>
      </c>
      <c r="H28" s="11" t="s">
        <v>116</v>
      </c>
      <c r="I28" s="11" t="s">
        <v>17</v>
      </c>
      <c r="J28" s="14" t="s">
        <v>117</v>
      </c>
      <c r="K28" s="15" t="str">
        <f>HYPERLINK("https://www.addgene.org/149321/","Addgene: 149321")</f>
        <v>Addgene: 149321</v>
      </c>
      <c r="L28" s="36" t="str">
        <f>HYPERLINK("https://www.addgene.org/154418/","Addgene: 154418")</f>
        <v>Addgene: 154418</v>
      </c>
    </row>
    <row r="29" spans="1:12" x14ac:dyDescent="0.2">
      <c r="A29" s="23" t="s">
        <v>114</v>
      </c>
      <c r="B29" s="24" t="s">
        <v>161</v>
      </c>
      <c r="C29" s="11" t="s">
        <v>81</v>
      </c>
      <c r="D29" s="11" t="s">
        <v>14</v>
      </c>
      <c r="E29" s="23" t="s">
        <v>162</v>
      </c>
      <c r="F29" s="11">
        <v>201</v>
      </c>
      <c r="G29" s="13">
        <v>66</v>
      </c>
      <c r="H29" s="31" t="s">
        <v>163</v>
      </c>
      <c r="I29" s="11" t="s">
        <v>17</v>
      </c>
      <c r="J29" s="25" t="s">
        <v>157</v>
      </c>
      <c r="K29" s="25" t="s">
        <v>157</v>
      </c>
      <c r="L29" s="16" t="s">
        <v>59</v>
      </c>
    </row>
    <row r="30" spans="1:12" x14ac:dyDescent="0.2">
      <c r="A30" s="11" t="s">
        <v>118</v>
      </c>
      <c r="B30" s="22" t="s">
        <v>118</v>
      </c>
      <c r="C30" s="11" t="s">
        <v>81</v>
      </c>
      <c r="D30" s="11" t="s">
        <v>14</v>
      </c>
      <c r="E30" s="11" t="s">
        <v>119</v>
      </c>
      <c r="F30" s="11">
        <v>669</v>
      </c>
      <c r="G30" s="13">
        <v>222</v>
      </c>
      <c r="H30" s="11" t="s">
        <v>120</v>
      </c>
      <c r="I30" s="11" t="s">
        <v>17</v>
      </c>
      <c r="J30" s="14" t="s">
        <v>121</v>
      </c>
      <c r="K30" s="15" t="str">
        <f>HYPERLINK("https://www.addgene.org/149322/","Addgene: 149322")</f>
        <v>Addgene: 149322</v>
      </c>
      <c r="L30" s="36" t="str">
        <f>HYPERLINK("https://www.addgene.org/154419/","Addgene: 154419")</f>
        <v>Addgene: 154419</v>
      </c>
    </row>
    <row r="31" spans="1:12" x14ac:dyDescent="0.2">
      <c r="A31" s="11" t="s">
        <v>122</v>
      </c>
      <c r="B31" s="22">
        <v>6</v>
      </c>
      <c r="C31" s="11" t="s">
        <v>105</v>
      </c>
      <c r="D31" s="11" t="s">
        <v>14</v>
      </c>
      <c r="E31" s="12" t="s">
        <v>123</v>
      </c>
      <c r="F31" s="11">
        <v>186</v>
      </c>
      <c r="G31" s="13">
        <v>61</v>
      </c>
      <c r="H31" s="11" t="s">
        <v>124</v>
      </c>
      <c r="I31" s="11" t="s">
        <v>22</v>
      </c>
      <c r="J31" s="14" t="s">
        <v>125</v>
      </c>
      <c r="K31" s="15" t="str">
        <f>HYPERLINK("https://www.addgene.org/149323/","Addgene: 149323")</f>
        <v>Addgene: 149323</v>
      </c>
      <c r="L31" s="36" t="str">
        <f>HYPERLINK("https://www.addgene.org/154420/","Addgene: 154420")</f>
        <v>Addgene: 154420</v>
      </c>
    </row>
    <row r="32" spans="1:12" x14ac:dyDescent="0.2">
      <c r="A32" s="11" t="s">
        <v>126</v>
      </c>
      <c r="B32" s="21" t="s">
        <v>127</v>
      </c>
      <c r="C32" s="11" t="s">
        <v>105</v>
      </c>
      <c r="D32" s="11" t="s">
        <v>14</v>
      </c>
      <c r="E32" s="12" t="s">
        <v>128</v>
      </c>
      <c r="F32" s="11">
        <v>366</v>
      </c>
      <c r="G32" s="13">
        <v>121</v>
      </c>
      <c r="H32" s="11" t="s">
        <v>129</v>
      </c>
      <c r="I32" s="11" t="s">
        <v>17</v>
      </c>
      <c r="J32" s="14" t="s">
        <v>130</v>
      </c>
      <c r="K32" s="15" t="str">
        <f>HYPERLINK("https://www.addgene.org/149324/","Addgene: 149324")</f>
        <v>Addgene: 149324</v>
      </c>
      <c r="L32" s="36" t="str">
        <f>HYPERLINK("https://www.addgene.org/154421/","Addgene: 154421")</f>
        <v>Addgene: 154421</v>
      </c>
    </row>
    <row r="33" spans="1:26" x14ac:dyDescent="0.2">
      <c r="A33" s="11" t="s">
        <v>131</v>
      </c>
      <c r="B33" s="21" t="s">
        <v>132</v>
      </c>
      <c r="C33" s="11" t="s">
        <v>105</v>
      </c>
      <c r="D33" s="11" t="s">
        <v>14</v>
      </c>
      <c r="E33" s="11" t="s">
        <v>133</v>
      </c>
      <c r="F33" s="11">
        <v>132</v>
      </c>
      <c r="G33" s="13">
        <v>43</v>
      </c>
      <c r="H33" s="11" t="s">
        <v>134</v>
      </c>
      <c r="I33" s="11" t="s">
        <v>22</v>
      </c>
      <c r="J33" s="14" t="s">
        <v>135</v>
      </c>
      <c r="K33" s="15" t="str">
        <f>HYPERLINK("https://www.addgene.org/149325/","Addgene: 149325")</f>
        <v>Addgene: 149325</v>
      </c>
      <c r="L33" s="36" t="str">
        <f>HYPERLINK("https://www.addgene.org/154422/","Addgene: 154422")</f>
        <v>Addgene: 154422</v>
      </c>
    </row>
    <row r="34" spans="1:26" x14ac:dyDescent="0.2">
      <c r="A34" s="23" t="s">
        <v>131</v>
      </c>
      <c r="B34" s="21" t="s">
        <v>164</v>
      </c>
      <c r="C34" s="11" t="s">
        <v>105</v>
      </c>
      <c r="D34" s="11" t="s">
        <v>14</v>
      </c>
      <c r="E34" s="23" t="s">
        <v>166</v>
      </c>
      <c r="F34" s="11">
        <v>63</v>
      </c>
      <c r="G34" s="13">
        <v>20</v>
      </c>
      <c r="H34" s="23" t="s">
        <v>165</v>
      </c>
      <c r="I34" s="11" t="s">
        <v>22</v>
      </c>
      <c r="J34" s="25" t="s">
        <v>157</v>
      </c>
      <c r="K34" s="25" t="s">
        <v>157</v>
      </c>
      <c r="L34" s="16" t="s">
        <v>59</v>
      </c>
    </row>
    <row r="35" spans="1:26" x14ac:dyDescent="0.2">
      <c r="A35" s="11" t="s">
        <v>136</v>
      </c>
      <c r="B35" s="22">
        <v>8</v>
      </c>
      <c r="C35" s="11" t="s">
        <v>105</v>
      </c>
      <c r="D35" s="11" t="s">
        <v>14</v>
      </c>
      <c r="E35" s="12" t="s">
        <v>137</v>
      </c>
      <c r="F35" s="11">
        <v>366</v>
      </c>
      <c r="G35" s="13">
        <v>121</v>
      </c>
      <c r="H35" s="11" t="s">
        <v>138</v>
      </c>
      <c r="I35" s="11" t="s">
        <v>22</v>
      </c>
      <c r="J35" s="14" t="s">
        <v>139</v>
      </c>
      <c r="K35" s="15" t="str">
        <f>HYPERLINK("https://www.addgene.org/149326/","Addgene: 149326")</f>
        <v>Addgene: 149326</v>
      </c>
      <c r="L35" s="36" t="str">
        <f>HYPERLINK("https://www.addgene.org/154423/","Addgene: 154423")</f>
        <v>Addgene: 154423</v>
      </c>
    </row>
    <row r="36" spans="1:26" ht="15" x14ac:dyDescent="0.25">
      <c r="A36" s="11" t="s">
        <v>140</v>
      </c>
      <c r="B36" s="22" t="s">
        <v>140</v>
      </c>
      <c r="C36" s="11" t="s">
        <v>81</v>
      </c>
      <c r="D36" s="11" t="s">
        <v>14</v>
      </c>
      <c r="E36" s="20" t="s">
        <v>141</v>
      </c>
      <c r="F36" s="13">
        <v>1260</v>
      </c>
      <c r="G36" s="13">
        <v>419</v>
      </c>
      <c r="H36" s="11" t="s">
        <v>142</v>
      </c>
      <c r="I36" s="11" t="s">
        <v>22</v>
      </c>
      <c r="J36" s="15" t="str">
        <f>HYPERLINK("https://www.addgene.org/149330/","Addgene: 149330")</f>
        <v>Addgene: 149330</v>
      </c>
      <c r="K36" s="14" t="str">
        <f>HYPERLINK("https://www.addgene.org/152987/","Addgene: 152987")</f>
        <v>Addgene: 152987</v>
      </c>
      <c r="L36" s="36" t="str">
        <f>HYPERLINK("https://www.addgene.org/154424/","Addgene: 154424")</f>
        <v>Addgene: 154424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1" t="s">
        <v>143</v>
      </c>
      <c r="B37" s="21" t="s">
        <v>144</v>
      </c>
      <c r="C37" s="11" t="s">
        <v>105</v>
      </c>
      <c r="D37" s="12" t="s">
        <v>14</v>
      </c>
      <c r="E37" s="20" t="s">
        <v>145</v>
      </c>
      <c r="F37" s="11">
        <v>294</v>
      </c>
      <c r="G37" s="13">
        <v>98</v>
      </c>
      <c r="H37" s="11" t="s">
        <v>146</v>
      </c>
      <c r="I37" s="11" t="s">
        <v>22</v>
      </c>
      <c r="J37" s="14" t="s">
        <v>147</v>
      </c>
      <c r="K37" s="15" t="str">
        <f>HYPERLINK("https://www.addgene.org/149327/","Addgene: 149327")</f>
        <v>Addgene: 149327</v>
      </c>
      <c r="L37" s="36" t="str">
        <f>HYPERLINK("https://www.addgene.org/154425/","Addgene: 154425")</f>
        <v>Addgene: 154425</v>
      </c>
    </row>
    <row r="38" spans="1:26" ht="28.5" x14ac:dyDescent="0.2">
      <c r="A38" s="11" t="s">
        <v>148</v>
      </c>
      <c r="B38" s="11" t="s">
        <v>149</v>
      </c>
      <c r="C38" s="11" t="s">
        <v>105</v>
      </c>
      <c r="D38" s="12" t="s">
        <v>14</v>
      </c>
      <c r="E38" s="20" t="s">
        <v>150</v>
      </c>
      <c r="F38" s="11">
        <v>222</v>
      </c>
      <c r="G38" s="11">
        <v>73</v>
      </c>
      <c r="H38" s="11" t="s">
        <v>151</v>
      </c>
      <c r="I38" s="11" t="s">
        <v>22</v>
      </c>
      <c r="J38" s="15" t="str">
        <f>HYPERLINK("https://www.addgene.org/149331/","Addgene: 149331")</f>
        <v>Addgene: 149331</v>
      </c>
      <c r="K38" s="15" t="str">
        <f>HYPERLINK("https://www.addgene.org/149328/","Addgene: 149328")</f>
        <v>Addgene: 149328</v>
      </c>
      <c r="L38" s="16" t="s">
        <v>59</v>
      </c>
    </row>
    <row r="39" spans="1:26" x14ac:dyDescent="0.2">
      <c r="A39" s="11" t="s">
        <v>152</v>
      </c>
      <c r="B39" s="11" t="s">
        <v>153</v>
      </c>
      <c r="C39" s="11" t="s">
        <v>105</v>
      </c>
      <c r="D39" s="12" t="s">
        <v>14</v>
      </c>
      <c r="E39" s="11" t="s">
        <v>154</v>
      </c>
      <c r="F39" s="11">
        <v>117</v>
      </c>
      <c r="G39" s="11">
        <v>38</v>
      </c>
      <c r="H39" s="11" t="s">
        <v>155</v>
      </c>
      <c r="I39" s="11" t="s">
        <v>22</v>
      </c>
      <c r="J39" s="15" t="str">
        <f>HYPERLINK("https://www.addgene.org/149332/","Addgene: 149332")</f>
        <v>Addgene: 149332</v>
      </c>
      <c r="K39" s="14" t="str">
        <f>HYPERLINK("https://www.addgene.org/152986/","Addgene: 152986")</f>
        <v>Addgene: 152986</v>
      </c>
      <c r="L39" s="16" t="s">
        <v>59</v>
      </c>
    </row>
    <row r="40" spans="1:26" ht="15" x14ac:dyDescent="0.25">
      <c r="G40" s="2"/>
    </row>
    <row r="41" spans="1:26" ht="15" x14ac:dyDescent="0.25">
      <c r="G41" s="2"/>
    </row>
    <row r="42" spans="1:26" ht="15" x14ac:dyDescent="0.25">
      <c r="G42" s="2"/>
    </row>
    <row r="43" spans="1:26" ht="15" x14ac:dyDescent="0.25">
      <c r="G43" s="2"/>
    </row>
    <row r="44" spans="1:26" ht="15" x14ac:dyDescent="0.25">
      <c r="G44" s="2"/>
    </row>
    <row r="45" spans="1:26" ht="15" x14ac:dyDescent="0.25">
      <c r="G45" s="2"/>
    </row>
    <row r="46" spans="1:26" ht="15" x14ac:dyDescent="0.25">
      <c r="G46" s="2"/>
    </row>
    <row r="47" spans="1:26" ht="15" x14ac:dyDescent="0.25">
      <c r="G47" s="2"/>
    </row>
    <row r="48" spans="1:26" ht="15" x14ac:dyDescent="0.25">
      <c r="G48" s="2"/>
    </row>
    <row r="49" spans="7:7" ht="15" x14ac:dyDescent="0.25">
      <c r="G49" s="2"/>
    </row>
    <row r="50" spans="7:7" ht="15" x14ac:dyDescent="0.25">
      <c r="G50" s="2"/>
    </row>
    <row r="51" spans="7:7" ht="15" x14ac:dyDescent="0.25">
      <c r="G51" s="2"/>
    </row>
    <row r="52" spans="7:7" ht="15" x14ac:dyDescent="0.25">
      <c r="G52" s="2"/>
    </row>
    <row r="53" spans="7:7" ht="15" x14ac:dyDescent="0.25">
      <c r="G53" s="2"/>
    </row>
    <row r="54" spans="7:7" ht="15" x14ac:dyDescent="0.25">
      <c r="G54" s="2"/>
    </row>
    <row r="55" spans="7:7" ht="15" x14ac:dyDescent="0.25">
      <c r="G55" s="2"/>
    </row>
    <row r="56" spans="7:7" ht="15" x14ac:dyDescent="0.25">
      <c r="G56" s="2"/>
    </row>
    <row r="57" spans="7:7" ht="15" x14ac:dyDescent="0.25">
      <c r="G57" s="2"/>
    </row>
    <row r="58" spans="7:7" ht="15" x14ac:dyDescent="0.25">
      <c r="G58" s="2"/>
    </row>
    <row r="59" spans="7:7" ht="15" x14ac:dyDescent="0.25">
      <c r="G59" s="2"/>
    </row>
    <row r="60" spans="7:7" ht="15" x14ac:dyDescent="0.25">
      <c r="G60" s="2"/>
    </row>
    <row r="61" spans="7:7" ht="15" x14ac:dyDescent="0.25">
      <c r="G61" s="2"/>
    </row>
    <row r="62" spans="7:7" ht="15" x14ac:dyDescent="0.25">
      <c r="G62" s="2"/>
    </row>
    <row r="63" spans="7:7" ht="15" x14ac:dyDescent="0.25">
      <c r="G63" s="2"/>
    </row>
    <row r="64" spans="7:7" ht="15" x14ac:dyDescent="0.25">
      <c r="G64" s="2"/>
    </row>
    <row r="65" spans="7:7" ht="15" x14ac:dyDescent="0.25">
      <c r="G65" s="2"/>
    </row>
    <row r="66" spans="7:7" ht="15" x14ac:dyDescent="0.25">
      <c r="G66" s="2"/>
    </row>
    <row r="67" spans="7:7" ht="15" x14ac:dyDescent="0.25">
      <c r="G67" s="2"/>
    </row>
    <row r="68" spans="7:7" ht="15" x14ac:dyDescent="0.25">
      <c r="G68" s="2"/>
    </row>
    <row r="69" spans="7:7" ht="15" x14ac:dyDescent="0.25">
      <c r="G69" s="2"/>
    </row>
    <row r="70" spans="7:7" ht="15" x14ac:dyDescent="0.25">
      <c r="G70" s="2"/>
    </row>
    <row r="71" spans="7:7" ht="15" x14ac:dyDescent="0.25">
      <c r="G71" s="2"/>
    </row>
    <row r="72" spans="7:7" ht="15" x14ac:dyDescent="0.25">
      <c r="G72" s="2"/>
    </row>
    <row r="73" spans="7:7" ht="15" x14ac:dyDescent="0.25">
      <c r="G73" s="2"/>
    </row>
    <row r="74" spans="7:7" ht="15" x14ac:dyDescent="0.25">
      <c r="G74" s="2"/>
    </row>
    <row r="75" spans="7:7" ht="15" x14ac:dyDescent="0.25">
      <c r="G75" s="2"/>
    </row>
    <row r="76" spans="7:7" ht="15" x14ac:dyDescent="0.25">
      <c r="G76" s="2"/>
    </row>
    <row r="77" spans="7:7" ht="15" x14ac:dyDescent="0.25">
      <c r="G77" s="2"/>
    </row>
    <row r="78" spans="7:7" ht="15" x14ac:dyDescent="0.25">
      <c r="G78" s="2"/>
    </row>
    <row r="79" spans="7:7" ht="15" x14ac:dyDescent="0.25">
      <c r="G79" s="2"/>
    </row>
    <row r="80" spans="7:7" ht="15" x14ac:dyDescent="0.25">
      <c r="G80" s="2"/>
    </row>
    <row r="81" spans="7:7" ht="15" x14ac:dyDescent="0.25">
      <c r="G81" s="2"/>
    </row>
    <row r="82" spans="7:7" ht="15" x14ac:dyDescent="0.25">
      <c r="G82" s="2"/>
    </row>
    <row r="83" spans="7:7" ht="15" x14ac:dyDescent="0.25">
      <c r="G83" s="2"/>
    </row>
    <row r="84" spans="7:7" ht="15" x14ac:dyDescent="0.25">
      <c r="G84" s="2"/>
    </row>
    <row r="85" spans="7:7" ht="15" x14ac:dyDescent="0.25">
      <c r="G85" s="2"/>
    </row>
    <row r="86" spans="7:7" ht="15" x14ac:dyDescent="0.25">
      <c r="G86" s="2"/>
    </row>
    <row r="87" spans="7:7" ht="15" x14ac:dyDescent="0.25">
      <c r="G87" s="2"/>
    </row>
    <row r="88" spans="7:7" ht="15" x14ac:dyDescent="0.25">
      <c r="G88" s="2"/>
    </row>
    <row r="89" spans="7:7" ht="15" x14ac:dyDescent="0.25">
      <c r="G89" s="2"/>
    </row>
    <row r="90" spans="7:7" ht="15" x14ac:dyDescent="0.25">
      <c r="G90" s="2"/>
    </row>
    <row r="91" spans="7:7" ht="15" x14ac:dyDescent="0.25">
      <c r="G91" s="2"/>
    </row>
    <row r="92" spans="7:7" ht="15" x14ac:dyDescent="0.25">
      <c r="G92" s="2"/>
    </row>
    <row r="93" spans="7:7" ht="15" x14ac:dyDescent="0.25">
      <c r="G93" s="2"/>
    </row>
    <row r="94" spans="7:7" ht="15" x14ac:dyDescent="0.25">
      <c r="G94" s="2"/>
    </row>
    <row r="95" spans="7:7" ht="15" x14ac:dyDescent="0.25">
      <c r="G95" s="2"/>
    </row>
    <row r="96" spans="7:7" ht="15" x14ac:dyDescent="0.25">
      <c r="G96" s="2"/>
    </row>
    <row r="97" spans="7:7" ht="15" x14ac:dyDescent="0.25">
      <c r="G97" s="2"/>
    </row>
    <row r="98" spans="7:7" ht="15" x14ac:dyDescent="0.25">
      <c r="G98" s="2"/>
    </row>
    <row r="99" spans="7:7" ht="15" x14ac:dyDescent="0.25">
      <c r="G99" s="2"/>
    </row>
    <row r="100" spans="7:7" ht="15" x14ac:dyDescent="0.25">
      <c r="G100" s="2"/>
    </row>
    <row r="101" spans="7:7" ht="15" x14ac:dyDescent="0.25">
      <c r="G101" s="2"/>
    </row>
    <row r="102" spans="7:7" ht="15" x14ac:dyDescent="0.25">
      <c r="G102" s="2"/>
    </row>
    <row r="103" spans="7:7" ht="15" x14ac:dyDescent="0.25">
      <c r="G103" s="2"/>
    </row>
    <row r="104" spans="7:7" ht="15" x14ac:dyDescent="0.25">
      <c r="G104" s="2"/>
    </row>
    <row r="105" spans="7:7" ht="15" x14ac:dyDescent="0.25">
      <c r="G105" s="2"/>
    </row>
    <row r="106" spans="7:7" ht="15" x14ac:dyDescent="0.25">
      <c r="G106" s="2"/>
    </row>
    <row r="107" spans="7:7" ht="15" x14ac:dyDescent="0.25">
      <c r="G107" s="2"/>
    </row>
    <row r="108" spans="7:7" ht="15" x14ac:dyDescent="0.25">
      <c r="G108" s="2"/>
    </row>
    <row r="109" spans="7:7" ht="15" x14ac:dyDescent="0.25">
      <c r="G109" s="2"/>
    </row>
    <row r="110" spans="7:7" ht="15" x14ac:dyDescent="0.25">
      <c r="G110" s="2"/>
    </row>
    <row r="111" spans="7:7" ht="15" x14ac:dyDescent="0.25">
      <c r="G111" s="2"/>
    </row>
    <row r="112" spans="7:7" ht="15" x14ac:dyDescent="0.25">
      <c r="G112" s="2"/>
    </row>
    <row r="113" spans="7:7" ht="15" x14ac:dyDescent="0.25">
      <c r="G113" s="2"/>
    </row>
    <row r="114" spans="7:7" ht="15" x14ac:dyDescent="0.25">
      <c r="G114" s="2"/>
    </row>
    <row r="115" spans="7:7" ht="15" x14ac:dyDescent="0.25">
      <c r="G115" s="2"/>
    </row>
    <row r="116" spans="7:7" ht="15" x14ac:dyDescent="0.25">
      <c r="G116" s="2"/>
    </row>
    <row r="117" spans="7:7" ht="15" x14ac:dyDescent="0.25">
      <c r="G117" s="2"/>
    </row>
    <row r="118" spans="7:7" ht="15" x14ac:dyDescent="0.25">
      <c r="G118" s="2"/>
    </row>
    <row r="119" spans="7:7" ht="15" x14ac:dyDescent="0.25">
      <c r="G119" s="2"/>
    </row>
    <row r="120" spans="7:7" ht="15" x14ac:dyDescent="0.25">
      <c r="G120" s="2"/>
    </row>
    <row r="121" spans="7:7" ht="15" x14ac:dyDescent="0.25">
      <c r="G121" s="2"/>
    </row>
    <row r="122" spans="7:7" ht="15" x14ac:dyDescent="0.25">
      <c r="G122" s="2"/>
    </row>
    <row r="123" spans="7:7" ht="15" x14ac:dyDescent="0.25">
      <c r="G123" s="2"/>
    </row>
    <row r="124" spans="7:7" ht="15" x14ac:dyDescent="0.25">
      <c r="G124" s="2"/>
    </row>
    <row r="125" spans="7:7" ht="15" x14ac:dyDescent="0.25">
      <c r="G125" s="2"/>
    </row>
    <row r="126" spans="7:7" ht="15" x14ac:dyDescent="0.25">
      <c r="G126" s="2"/>
    </row>
    <row r="127" spans="7:7" ht="15" x14ac:dyDescent="0.25">
      <c r="G127" s="2"/>
    </row>
    <row r="128" spans="7:7" ht="15" x14ac:dyDescent="0.25">
      <c r="G128" s="2"/>
    </row>
    <row r="129" spans="7:7" ht="15" x14ac:dyDescent="0.25">
      <c r="G129" s="2"/>
    </row>
    <row r="130" spans="7:7" ht="15" x14ac:dyDescent="0.25">
      <c r="G130" s="2"/>
    </row>
    <row r="131" spans="7:7" ht="15" x14ac:dyDescent="0.25">
      <c r="G131" s="2"/>
    </row>
    <row r="132" spans="7:7" ht="15" x14ac:dyDescent="0.25">
      <c r="G132" s="2"/>
    </row>
    <row r="133" spans="7:7" ht="15" x14ac:dyDescent="0.25">
      <c r="G133" s="2"/>
    </row>
    <row r="134" spans="7:7" ht="15" x14ac:dyDescent="0.25">
      <c r="G134" s="2"/>
    </row>
    <row r="135" spans="7:7" ht="15" x14ac:dyDescent="0.25">
      <c r="G135" s="2"/>
    </row>
    <row r="136" spans="7:7" ht="15" x14ac:dyDescent="0.25">
      <c r="G136" s="2"/>
    </row>
    <row r="137" spans="7:7" ht="15" x14ac:dyDescent="0.25">
      <c r="G137" s="2"/>
    </row>
    <row r="138" spans="7:7" ht="15" x14ac:dyDescent="0.25">
      <c r="G138" s="2"/>
    </row>
    <row r="139" spans="7:7" ht="15" x14ac:dyDescent="0.25">
      <c r="G139" s="2"/>
    </row>
    <row r="140" spans="7:7" ht="15" x14ac:dyDescent="0.25">
      <c r="G140" s="2"/>
    </row>
    <row r="141" spans="7:7" ht="15" x14ac:dyDescent="0.25">
      <c r="G141" s="2"/>
    </row>
    <row r="142" spans="7:7" ht="15" x14ac:dyDescent="0.25">
      <c r="G142" s="2"/>
    </row>
    <row r="143" spans="7:7" ht="15" x14ac:dyDescent="0.25">
      <c r="G143" s="2"/>
    </row>
    <row r="144" spans="7:7" ht="15" x14ac:dyDescent="0.25">
      <c r="G144" s="2"/>
    </row>
    <row r="145" spans="7:7" ht="15" x14ac:dyDescent="0.25">
      <c r="G145" s="2"/>
    </row>
    <row r="146" spans="7:7" ht="15" x14ac:dyDescent="0.25">
      <c r="G146" s="2"/>
    </row>
    <row r="147" spans="7:7" ht="15" x14ac:dyDescent="0.25">
      <c r="G147" s="2"/>
    </row>
    <row r="148" spans="7:7" ht="15" x14ac:dyDescent="0.25">
      <c r="G148" s="2"/>
    </row>
    <row r="149" spans="7:7" ht="15" x14ac:dyDescent="0.25">
      <c r="G149" s="2"/>
    </row>
    <row r="150" spans="7:7" ht="15" x14ac:dyDescent="0.25">
      <c r="G150" s="2"/>
    </row>
    <row r="151" spans="7:7" ht="15" x14ac:dyDescent="0.25">
      <c r="G151" s="2"/>
    </row>
    <row r="152" spans="7:7" ht="15" x14ac:dyDescent="0.25">
      <c r="G152" s="2"/>
    </row>
    <row r="153" spans="7:7" ht="15" x14ac:dyDescent="0.25">
      <c r="G153" s="2"/>
    </row>
    <row r="154" spans="7:7" ht="15" x14ac:dyDescent="0.25">
      <c r="G154" s="2"/>
    </row>
    <row r="155" spans="7:7" ht="15" x14ac:dyDescent="0.25">
      <c r="G155" s="2"/>
    </row>
    <row r="156" spans="7:7" ht="15" x14ac:dyDescent="0.25">
      <c r="G156" s="2"/>
    </row>
    <row r="157" spans="7:7" ht="15" x14ac:dyDescent="0.25">
      <c r="G157" s="2"/>
    </row>
    <row r="158" spans="7:7" ht="15" x14ac:dyDescent="0.25">
      <c r="G158" s="2"/>
    </row>
    <row r="159" spans="7:7" ht="15" x14ac:dyDescent="0.25">
      <c r="G159" s="2"/>
    </row>
    <row r="160" spans="7:7" ht="15" x14ac:dyDescent="0.25">
      <c r="G160" s="2"/>
    </row>
    <row r="161" spans="7:7" ht="15" x14ac:dyDescent="0.25">
      <c r="G161" s="2"/>
    </row>
    <row r="162" spans="7:7" ht="15" x14ac:dyDescent="0.25">
      <c r="G162" s="2"/>
    </row>
    <row r="163" spans="7:7" ht="15" x14ac:dyDescent="0.25">
      <c r="G163" s="2"/>
    </row>
    <row r="164" spans="7:7" ht="15" x14ac:dyDescent="0.25">
      <c r="G164" s="2"/>
    </row>
    <row r="165" spans="7:7" ht="15" x14ac:dyDescent="0.25">
      <c r="G165" s="2"/>
    </row>
    <row r="166" spans="7:7" ht="15" x14ac:dyDescent="0.25">
      <c r="G166" s="2"/>
    </row>
    <row r="167" spans="7:7" ht="15" x14ac:dyDescent="0.25">
      <c r="G167" s="2"/>
    </row>
    <row r="168" spans="7:7" ht="15" x14ac:dyDescent="0.25">
      <c r="G168" s="2"/>
    </row>
    <row r="169" spans="7:7" ht="15" x14ac:dyDescent="0.25">
      <c r="G169" s="2"/>
    </row>
    <row r="170" spans="7:7" ht="15" x14ac:dyDescent="0.25">
      <c r="G170" s="2"/>
    </row>
    <row r="171" spans="7:7" ht="15" x14ac:dyDescent="0.25">
      <c r="G171" s="2"/>
    </row>
    <row r="172" spans="7:7" ht="15" x14ac:dyDescent="0.25">
      <c r="G172" s="2"/>
    </row>
    <row r="173" spans="7:7" ht="15" x14ac:dyDescent="0.25">
      <c r="G173" s="2"/>
    </row>
    <row r="174" spans="7:7" ht="15" x14ac:dyDescent="0.25">
      <c r="G174" s="2"/>
    </row>
    <row r="175" spans="7:7" ht="15" x14ac:dyDescent="0.25">
      <c r="G175" s="2"/>
    </row>
    <row r="176" spans="7:7" ht="15" x14ac:dyDescent="0.25">
      <c r="G176" s="2"/>
    </row>
    <row r="177" spans="7:7" ht="15" x14ac:dyDescent="0.25">
      <c r="G177" s="2"/>
    </row>
    <row r="178" spans="7:7" ht="15" x14ac:dyDescent="0.25">
      <c r="G178" s="2"/>
    </row>
    <row r="179" spans="7:7" ht="15" x14ac:dyDescent="0.25">
      <c r="G179" s="2"/>
    </row>
    <row r="180" spans="7:7" ht="15" x14ac:dyDescent="0.25">
      <c r="G180" s="2"/>
    </row>
    <row r="181" spans="7:7" ht="15" x14ac:dyDescent="0.25">
      <c r="G181" s="2"/>
    </row>
    <row r="182" spans="7:7" ht="15" x14ac:dyDescent="0.25">
      <c r="G182" s="2"/>
    </row>
    <row r="183" spans="7:7" ht="15" x14ac:dyDescent="0.25">
      <c r="G183" s="2"/>
    </row>
    <row r="184" spans="7:7" ht="15" x14ac:dyDescent="0.25">
      <c r="G184" s="2"/>
    </row>
    <row r="185" spans="7:7" ht="15" x14ac:dyDescent="0.25">
      <c r="G185" s="2"/>
    </row>
    <row r="186" spans="7:7" ht="15" x14ac:dyDescent="0.25">
      <c r="G186" s="2"/>
    </row>
    <row r="187" spans="7:7" ht="15" x14ac:dyDescent="0.25">
      <c r="G187" s="2"/>
    </row>
    <row r="188" spans="7:7" ht="15" x14ac:dyDescent="0.25">
      <c r="G188" s="2"/>
    </row>
    <row r="189" spans="7:7" ht="15" x14ac:dyDescent="0.25">
      <c r="G189" s="2"/>
    </row>
    <row r="190" spans="7:7" ht="15" x14ac:dyDescent="0.25">
      <c r="G190" s="2"/>
    </row>
    <row r="191" spans="7:7" ht="15" x14ac:dyDescent="0.25">
      <c r="G191" s="2"/>
    </row>
    <row r="192" spans="7:7" ht="15" x14ac:dyDescent="0.25">
      <c r="G192" s="2"/>
    </row>
    <row r="193" spans="7:7" ht="15" x14ac:dyDescent="0.25">
      <c r="G193" s="2"/>
    </row>
    <row r="194" spans="7:7" ht="15" x14ac:dyDescent="0.25">
      <c r="G194" s="2"/>
    </row>
    <row r="195" spans="7:7" ht="15" x14ac:dyDescent="0.25">
      <c r="G195" s="2"/>
    </row>
    <row r="196" spans="7:7" ht="15" x14ac:dyDescent="0.25">
      <c r="G196" s="2"/>
    </row>
    <row r="197" spans="7:7" ht="15" x14ac:dyDescent="0.25">
      <c r="G197" s="2"/>
    </row>
    <row r="198" spans="7:7" ht="15" x14ac:dyDescent="0.25">
      <c r="G198" s="2"/>
    </row>
    <row r="199" spans="7:7" ht="15" x14ac:dyDescent="0.25">
      <c r="G199" s="2"/>
    </row>
    <row r="200" spans="7:7" ht="15" x14ac:dyDescent="0.25">
      <c r="G200" s="2"/>
    </row>
    <row r="201" spans="7:7" ht="15" x14ac:dyDescent="0.25">
      <c r="G201" s="2"/>
    </row>
    <row r="202" spans="7:7" ht="15" x14ac:dyDescent="0.25">
      <c r="G202" s="2"/>
    </row>
    <row r="203" spans="7:7" ht="15" x14ac:dyDescent="0.25">
      <c r="G203" s="2"/>
    </row>
    <row r="204" spans="7:7" ht="15" x14ac:dyDescent="0.25">
      <c r="G204" s="2"/>
    </row>
    <row r="205" spans="7:7" ht="15" x14ac:dyDescent="0.25">
      <c r="G205" s="2"/>
    </row>
    <row r="206" spans="7:7" ht="15" x14ac:dyDescent="0.25">
      <c r="G206" s="2"/>
    </row>
    <row r="207" spans="7:7" ht="15" x14ac:dyDescent="0.25">
      <c r="G207" s="2"/>
    </row>
    <row r="208" spans="7:7" ht="15" x14ac:dyDescent="0.25">
      <c r="G208" s="2"/>
    </row>
    <row r="209" spans="7:7" ht="15" x14ac:dyDescent="0.25">
      <c r="G209" s="2"/>
    </row>
    <row r="210" spans="7:7" ht="15" x14ac:dyDescent="0.25">
      <c r="G210" s="2"/>
    </row>
    <row r="211" spans="7:7" ht="15" x14ac:dyDescent="0.25">
      <c r="G211" s="2"/>
    </row>
    <row r="212" spans="7:7" ht="15" x14ac:dyDescent="0.25">
      <c r="G212" s="2"/>
    </row>
    <row r="213" spans="7:7" ht="15" x14ac:dyDescent="0.25">
      <c r="G213" s="2"/>
    </row>
    <row r="214" spans="7:7" ht="15" x14ac:dyDescent="0.25">
      <c r="G214" s="2"/>
    </row>
    <row r="215" spans="7:7" ht="15" x14ac:dyDescent="0.25">
      <c r="G215" s="2"/>
    </row>
    <row r="216" spans="7:7" ht="15" x14ac:dyDescent="0.25">
      <c r="G216" s="2"/>
    </row>
    <row r="217" spans="7:7" ht="15" x14ac:dyDescent="0.25">
      <c r="G217" s="2"/>
    </row>
    <row r="218" spans="7:7" ht="15" x14ac:dyDescent="0.25">
      <c r="G218" s="2"/>
    </row>
    <row r="219" spans="7:7" ht="15" x14ac:dyDescent="0.25">
      <c r="G219" s="2"/>
    </row>
    <row r="220" spans="7:7" ht="15" x14ac:dyDescent="0.25">
      <c r="G220" s="2"/>
    </row>
    <row r="221" spans="7:7" ht="15" x14ac:dyDescent="0.25">
      <c r="G221" s="2"/>
    </row>
    <row r="222" spans="7:7" ht="15" x14ac:dyDescent="0.25">
      <c r="G222" s="2"/>
    </row>
    <row r="223" spans="7:7" ht="15" x14ac:dyDescent="0.25">
      <c r="G223" s="2"/>
    </row>
    <row r="224" spans="7:7" ht="15" x14ac:dyDescent="0.25">
      <c r="G224" s="2"/>
    </row>
    <row r="225" spans="7:7" ht="15" x14ac:dyDescent="0.25">
      <c r="G225" s="2"/>
    </row>
    <row r="226" spans="7:7" ht="15" x14ac:dyDescent="0.25">
      <c r="G226" s="2"/>
    </row>
    <row r="227" spans="7:7" ht="15" x14ac:dyDescent="0.25">
      <c r="G227" s="2"/>
    </row>
    <row r="228" spans="7:7" ht="15" x14ac:dyDescent="0.25">
      <c r="G228" s="2"/>
    </row>
    <row r="229" spans="7:7" ht="15" x14ac:dyDescent="0.25">
      <c r="G229" s="2"/>
    </row>
    <row r="230" spans="7:7" ht="15" x14ac:dyDescent="0.25">
      <c r="G230" s="2"/>
    </row>
    <row r="231" spans="7:7" ht="15" x14ac:dyDescent="0.25">
      <c r="G231" s="2"/>
    </row>
    <row r="232" spans="7:7" ht="15" x14ac:dyDescent="0.25">
      <c r="G232" s="2"/>
    </row>
    <row r="233" spans="7:7" ht="15" x14ac:dyDescent="0.25">
      <c r="G233" s="2"/>
    </row>
    <row r="234" spans="7:7" ht="15" x14ac:dyDescent="0.25">
      <c r="G234" s="2"/>
    </row>
    <row r="235" spans="7:7" ht="15" x14ac:dyDescent="0.25">
      <c r="G235" s="2"/>
    </row>
    <row r="236" spans="7:7" ht="15" x14ac:dyDescent="0.25">
      <c r="G236" s="2"/>
    </row>
    <row r="237" spans="7:7" ht="15" x14ac:dyDescent="0.25">
      <c r="G237" s="2"/>
    </row>
    <row r="238" spans="7:7" ht="15" x14ac:dyDescent="0.25">
      <c r="G238" s="2"/>
    </row>
    <row r="239" spans="7:7" ht="15" x14ac:dyDescent="0.25">
      <c r="G239" s="2"/>
    </row>
  </sheetData>
  <mergeCells count="1">
    <mergeCell ref="A2:A17"/>
  </mergeCells>
  <hyperlinks>
    <hyperlink ref="J2" r:id="rId1" xr:uid="{00000000-0004-0000-0000-000000000000}"/>
    <hyperlink ref="J3" r:id="rId2" xr:uid="{00000000-0004-0000-0000-000001000000}"/>
    <hyperlink ref="J4" r:id="rId3" xr:uid="{00000000-0004-0000-0000-000002000000}"/>
    <hyperlink ref="J5" r:id="rId4" xr:uid="{00000000-0004-0000-0000-000003000000}"/>
    <hyperlink ref="J6" r:id="rId5" xr:uid="{00000000-0004-0000-0000-000004000000}"/>
    <hyperlink ref="J7" r:id="rId6" xr:uid="{00000000-0004-0000-0000-000005000000}"/>
    <hyperlink ref="J8" r:id="rId7" xr:uid="{00000000-0004-0000-0000-000006000000}"/>
    <hyperlink ref="J9" r:id="rId8" xr:uid="{00000000-0004-0000-0000-000007000000}"/>
    <hyperlink ref="J10" r:id="rId9" xr:uid="{00000000-0004-0000-0000-000008000000}"/>
    <hyperlink ref="J11" r:id="rId10" xr:uid="{00000000-0004-0000-0000-000009000000}"/>
    <hyperlink ref="J13" r:id="rId11" xr:uid="{00000000-0004-0000-0000-00000A000000}"/>
    <hyperlink ref="J14" r:id="rId12" xr:uid="{00000000-0004-0000-0000-00000B000000}"/>
    <hyperlink ref="J15" r:id="rId13" xr:uid="{00000000-0004-0000-0000-00000C000000}"/>
    <hyperlink ref="J16" r:id="rId14" xr:uid="{00000000-0004-0000-0000-00000D000000}"/>
    <hyperlink ref="J17" r:id="rId15" xr:uid="{00000000-0004-0000-0000-00000E000000}"/>
    <hyperlink ref="J26" r:id="rId16" xr:uid="{00000000-0004-0000-0000-00000F000000}"/>
    <hyperlink ref="J27" r:id="rId17" xr:uid="{00000000-0004-0000-0000-000010000000}"/>
    <hyperlink ref="J28" r:id="rId18" xr:uid="{00000000-0004-0000-0000-000011000000}"/>
    <hyperlink ref="J30" r:id="rId19" xr:uid="{00000000-0004-0000-0000-000012000000}"/>
    <hyperlink ref="J31" r:id="rId20" xr:uid="{00000000-0004-0000-0000-000013000000}"/>
    <hyperlink ref="J32" r:id="rId21" xr:uid="{00000000-0004-0000-0000-000014000000}"/>
    <hyperlink ref="J33" r:id="rId22" xr:uid="{00000000-0004-0000-0000-000015000000}"/>
    <hyperlink ref="J35" r:id="rId23" xr:uid="{00000000-0004-0000-0000-000016000000}"/>
    <hyperlink ref="J37" r:id="rId24" xr:uid="{00000000-0004-0000-0000-000017000000}"/>
  </hyperlinks>
  <pageMargins left="0.7" right="0.7" top="0.75" bottom="0.75" header="0" footer="0"/>
  <pageSetup scale="51" orientation="landscape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cp:lastPrinted>2020-06-01T16:05:05Z</cp:lastPrinted>
  <dcterms:modified xsi:type="dcterms:W3CDTF">2020-06-03T19:33:01Z</dcterms:modified>
</cp:coreProperties>
</file>